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690" windowWidth="18870" windowHeight="6645"/>
  </bookViews>
  <sheets>
    <sheet name="Документ" sheetId="2" r:id="rId1"/>
  </sheets>
  <definedNames>
    <definedName name="_xlnm.Print_Titles" localSheetId="0">Документ!$10:$10</definedName>
  </definedNames>
  <calcPr calcId="145621"/>
</workbook>
</file>

<file path=xl/calcChain.xml><?xml version="1.0" encoding="utf-8"?>
<calcChain xmlns="http://schemas.openxmlformats.org/spreadsheetml/2006/main">
  <c r="K14" i="2" l="1"/>
  <c r="T18" i="2" l="1"/>
  <c r="S18" i="2"/>
  <c r="L18" i="2"/>
  <c r="M18" i="2"/>
  <c r="N18" i="2"/>
  <c r="O18" i="2"/>
  <c r="P18" i="2"/>
  <c r="Q18" i="2"/>
  <c r="R18" i="2"/>
  <c r="K18" i="2"/>
  <c r="T120" i="2" l="1"/>
  <c r="S120" i="2"/>
  <c r="K120" i="2"/>
  <c r="S68" i="2" l="1"/>
  <c r="L62" i="2" l="1"/>
  <c r="M62" i="2"/>
  <c r="N62" i="2"/>
  <c r="O62" i="2"/>
  <c r="P62" i="2"/>
  <c r="Q62" i="2"/>
  <c r="R62" i="2"/>
  <c r="S62" i="2"/>
  <c r="T62" i="2"/>
  <c r="L60" i="2"/>
  <c r="M60" i="2"/>
  <c r="M57" i="2" s="1"/>
  <c r="N60" i="2"/>
  <c r="O60" i="2"/>
  <c r="P60" i="2"/>
  <c r="Q60" i="2"/>
  <c r="Q57" i="2" s="1"/>
  <c r="R60" i="2"/>
  <c r="S60" i="2"/>
  <c r="T60" i="2"/>
  <c r="L58" i="2"/>
  <c r="M58" i="2"/>
  <c r="N58" i="2"/>
  <c r="O58" i="2"/>
  <c r="P58" i="2"/>
  <c r="Q58" i="2"/>
  <c r="R58" i="2"/>
  <c r="S58" i="2"/>
  <c r="T58" i="2"/>
  <c r="O57" i="2"/>
  <c r="S57" i="2"/>
  <c r="K58" i="2"/>
  <c r="K60" i="2"/>
  <c r="K62" i="2"/>
  <c r="L55" i="2"/>
  <c r="L54" i="2" s="1"/>
  <c r="M55" i="2"/>
  <c r="M54" i="2" s="1"/>
  <c r="N55" i="2"/>
  <c r="N54" i="2" s="1"/>
  <c r="O55" i="2"/>
  <c r="O54" i="2" s="1"/>
  <c r="P55" i="2"/>
  <c r="P54" i="2" s="1"/>
  <c r="Q55" i="2"/>
  <c r="Q54" i="2" s="1"/>
  <c r="R55" i="2"/>
  <c r="R54" i="2" s="1"/>
  <c r="S55" i="2"/>
  <c r="S54" i="2" s="1"/>
  <c r="T55" i="2"/>
  <c r="T54" i="2" s="1"/>
  <c r="K55" i="2"/>
  <c r="K54" i="2" s="1"/>
  <c r="L49" i="2"/>
  <c r="N49" i="2"/>
  <c r="P49" i="2"/>
  <c r="R49" i="2"/>
  <c r="L52" i="2"/>
  <c r="M52" i="2"/>
  <c r="N52" i="2"/>
  <c r="O52" i="2"/>
  <c r="P52" i="2"/>
  <c r="Q52" i="2"/>
  <c r="R52" i="2"/>
  <c r="S52" i="2"/>
  <c r="T52" i="2"/>
  <c r="K52" i="2"/>
  <c r="L50" i="2"/>
  <c r="M50" i="2"/>
  <c r="M49" i="2" s="1"/>
  <c r="N50" i="2"/>
  <c r="O50" i="2"/>
  <c r="O49" i="2" s="1"/>
  <c r="P50" i="2"/>
  <c r="Q50" i="2"/>
  <c r="Q49" i="2" s="1"/>
  <c r="R50" i="2"/>
  <c r="S50" i="2"/>
  <c r="S49" i="2" s="1"/>
  <c r="T50" i="2"/>
  <c r="K50" i="2"/>
  <c r="K49" i="2" s="1"/>
  <c r="M44" i="2"/>
  <c r="O44" i="2"/>
  <c r="Q44" i="2"/>
  <c r="L47" i="2"/>
  <c r="M47" i="2"/>
  <c r="N47" i="2"/>
  <c r="O47" i="2"/>
  <c r="P47" i="2"/>
  <c r="Q47" i="2"/>
  <c r="R47" i="2"/>
  <c r="S47" i="2"/>
  <c r="T47" i="2"/>
  <c r="K47" i="2"/>
  <c r="L45" i="2"/>
  <c r="L44" i="2" s="1"/>
  <c r="M45" i="2"/>
  <c r="N45" i="2"/>
  <c r="N44" i="2" s="1"/>
  <c r="O45" i="2"/>
  <c r="P45" i="2"/>
  <c r="P44" i="2" s="1"/>
  <c r="Q45" i="2"/>
  <c r="R45" i="2"/>
  <c r="R44" i="2" s="1"/>
  <c r="S45" i="2"/>
  <c r="S44" i="2" s="1"/>
  <c r="T45" i="2"/>
  <c r="T44" i="2" s="1"/>
  <c r="K45" i="2"/>
  <c r="K44" i="2" s="1"/>
  <c r="L41" i="2"/>
  <c r="M41" i="2"/>
  <c r="N41" i="2"/>
  <c r="O41" i="2"/>
  <c r="P41" i="2"/>
  <c r="Q41" i="2"/>
  <c r="R41" i="2"/>
  <c r="S41" i="2"/>
  <c r="T41" i="2"/>
  <c r="K41" i="2"/>
  <c r="L32" i="2"/>
  <c r="M32" i="2"/>
  <c r="N32" i="2"/>
  <c r="O32" i="2"/>
  <c r="P32" i="2"/>
  <c r="Q32" i="2"/>
  <c r="R32" i="2"/>
  <c r="S32" i="2"/>
  <c r="T32" i="2"/>
  <c r="L37" i="2"/>
  <c r="M37" i="2"/>
  <c r="N37" i="2"/>
  <c r="O37" i="2"/>
  <c r="P37" i="2"/>
  <c r="Q37" i="2"/>
  <c r="R37" i="2"/>
  <c r="S37" i="2"/>
  <c r="T37" i="2"/>
  <c r="L34" i="2"/>
  <c r="M34" i="2"/>
  <c r="N34" i="2"/>
  <c r="O34" i="2"/>
  <c r="P34" i="2"/>
  <c r="Q34" i="2"/>
  <c r="R34" i="2"/>
  <c r="S34" i="2"/>
  <c r="T34" i="2"/>
  <c r="K34" i="2"/>
  <c r="L26" i="2"/>
  <c r="N26" i="2"/>
  <c r="P26" i="2"/>
  <c r="R26" i="2"/>
  <c r="L27" i="2"/>
  <c r="M27" i="2"/>
  <c r="M26" i="2" s="1"/>
  <c r="N27" i="2"/>
  <c r="O27" i="2"/>
  <c r="O26" i="2" s="1"/>
  <c r="P27" i="2"/>
  <c r="Q27" i="2"/>
  <c r="Q26" i="2" s="1"/>
  <c r="R27" i="2"/>
  <c r="S27" i="2"/>
  <c r="T27" i="2"/>
  <c r="K27" i="2"/>
  <c r="L29" i="2"/>
  <c r="M29" i="2"/>
  <c r="N29" i="2"/>
  <c r="O29" i="2"/>
  <c r="P29" i="2"/>
  <c r="Q29" i="2"/>
  <c r="R29" i="2"/>
  <c r="S29" i="2"/>
  <c r="S26" i="2" s="1"/>
  <c r="T29" i="2"/>
  <c r="T26" i="2" s="1"/>
  <c r="K29" i="2"/>
  <c r="K26" i="2" s="1"/>
  <c r="T13" i="2"/>
  <c r="S13" i="2"/>
  <c r="R13" i="2"/>
  <c r="Q13" i="2"/>
  <c r="P13" i="2"/>
  <c r="O13" i="2"/>
  <c r="N13" i="2"/>
  <c r="M13" i="2"/>
  <c r="L13" i="2"/>
  <c r="T49" i="2" l="1"/>
  <c r="K57" i="2"/>
  <c r="T57" i="2"/>
  <c r="R57" i="2"/>
  <c r="R11" i="2" s="1"/>
  <c r="P57" i="2"/>
  <c r="N57" i="2"/>
  <c r="L57" i="2"/>
  <c r="L68" i="2" l="1"/>
  <c r="M68" i="2"/>
  <c r="N68" i="2"/>
  <c r="O68" i="2"/>
  <c r="P68" i="2"/>
  <c r="Q68" i="2"/>
  <c r="R68" i="2"/>
  <c r="T68" i="2"/>
  <c r="L122" i="2" l="1"/>
  <c r="M122" i="2"/>
  <c r="N122" i="2"/>
  <c r="O122" i="2"/>
  <c r="P122" i="2"/>
  <c r="Q122" i="2"/>
  <c r="R122" i="2"/>
  <c r="S122" i="2"/>
  <c r="T122" i="2"/>
  <c r="K94" i="2" l="1"/>
  <c r="L112" i="2" l="1"/>
  <c r="M112" i="2"/>
  <c r="N112" i="2"/>
  <c r="O112" i="2"/>
  <c r="P112" i="2"/>
  <c r="Q112" i="2"/>
  <c r="R112" i="2"/>
  <c r="R64" i="2" s="1"/>
  <c r="K37" i="2" l="1"/>
  <c r="K36" i="2" s="1"/>
  <c r="K13" i="2"/>
  <c r="K12" i="2" s="1"/>
  <c r="K68" i="2" l="1"/>
  <c r="K20" i="2" l="1"/>
  <c r="K19" i="2" s="1"/>
  <c r="K32" i="2"/>
  <c r="T112" i="2" l="1"/>
  <c r="S112" i="2"/>
  <c r="T94" i="2" l="1"/>
  <c r="T64" i="2" s="1"/>
  <c r="S94" i="2"/>
  <c r="S64" i="2" s="1"/>
  <c r="T36" i="2"/>
  <c r="S36" i="2"/>
  <c r="T20" i="2"/>
  <c r="T19" i="2" s="1"/>
  <c r="S20" i="2"/>
  <c r="S19" i="2" s="1"/>
  <c r="T15" i="2"/>
  <c r="S15" i="2"/>
  <c r="T12" i="2"/>
  <c r="T11" i="2" s="1"/>
  <c r="S12" i="2"/>
  <c r="S11" i="2" l="1"/>
  <c r="S124" i="2" s="1"/>
  <c r="T124" i="2"/>
  <c r="K122" i="2"/>
  <c r="K112" i="2"/>
  <c r="K64" i="2" l="1"/>
  <c r="L94" i="2"/>
  <c r="L64" i="2" s="1"/>
  <c r="M94" i="2"/>
  <c r="M64" i="2" s="1"/>
  <c r="N94" i="2"/>
  <c r="N64" i="2" s="1"/>
  <c r="O94" i="2"/>
  <c r="O64" i="2" s="1"/>
  <c r="P94" i="2"/>
  <c r="P64" i="2" s="1"/>
  <c r="Q94" i="2"/>
  <c r="Q64" i="2" s="1"/>
  <c r="L36" i="2" l="1"/>
  <c r="M36" i="2"/>
  <c r="N36" i="2"/>
  <c r="O36" i="2"/>
  <c r="P36" i="2"/>
  <c r="Q36" i="2"/>
  <c r="L20" i="2"/>
  <c r="L19" i="2" s="1"/>
  <c r="M20" i="2"/>
  <c r="M19" i="2" s="1"/>
  <c r="N20" i="2"/>
  <c r="N19" i="2" s="1"/>
  <c r="O20" i="2"/>
  <c r="O19" i="2" s="1"/>
  <c r="P20" i="2"/>
  <c r="P19" i="2" s="1"/>
  <c r="Q20" i="2"/>
  <c r="Q19" i="2" s="1"/>
  <c r="L12" i="2"/>
  <c r="M12" i="2"/>
  <c r="N12" i="2"/>
  <c r="O12" i="2"/>
  <c r="P12" i="2"/>
  <c r="Q12" i="2"/>
  <c r="L15" i="2"/>
  <c r="M15" i="2"/>
  <c r="N15" i="2"/>
  <c r="O15" i="2"/>
  <c r="P15" i="2"/>
  <c r="Q15" i="2"/>
  <c r="K15" i="2"/>
  <c r="K11" i="2" s="1"/>
  <c r="Q11" i="2" l="1"/>
  <c r="Q124" i="2" s="1"/>
  <c r="O11" i="2"/>
  <c r="O124" i="2" s="1"/>
  <c r="M11" i="2"/>
  <c r="M124" i="2" s="1"/>
  <c r="P11" i="2"/>
  <c r="P124" i="2" s="1"/>
  <c r="N11" i="2"/>
  <c r="N124" i="2" s="1"/>
  <c r="L11" i="2"/>
  <c r="L124" i="2" s="1"/>
  <c r="K124" i="2"/>
</calcChain>
</file>

<file path=xl/sharedStrings.xml><?xml version="1.0" encoding="utf-8"?>
<sst xmlns="http://schemas.openxmlformats.org/spreadsheetml/2006/main" count="474" uniqueCount="208">
  <si>
    <t>Код дохода</t>
  </si>
  <si>
    <t/>
  </si>
  <si>
    <t>Сумма на 2024 год</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</si>
  <si>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</si>
  <si>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</si>
  <si>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</si>
  <si>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</si>
  <si>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</si>
  <si>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</si>
  <si>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</si>
  <si>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</si>
  <si>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</si>
  <si>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</si>
  <si>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</si>
  <si>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</si>
  <si>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</si>
  <si>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</si>
  <si>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</si>
  <si>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</si>
  <si>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</si>
  <si>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</si>
  <si>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</si>
  <si>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</si>
  <si>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</si>
  <si>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</si>
  <si>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</si>
  <si>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</si>
  <si>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</si>
  <si>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</si>
  <si>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</si>
  <si>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</si>
  <si>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</si>
  <si>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</si>
  <si>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</si>
  <si>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</si>
  <si>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</si>
  <si>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</si>
  <si>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</si>
  <si>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</si>
  <si>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</si>
  <si>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</si>
  <si>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</si>
  <si>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</si>
  <si>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</si>
  <si>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</si>
  <si>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</si>
  <si>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</si>
  <si>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</si>
  <si>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</si>
  <si>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</si>
  <si>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</si>
  <si>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</si>
  <si>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</si>
  <si>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</si>
  <si>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</si>
  <si>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</si>
  <si>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</si>
  <si>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</si>
  <si>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</si>
  <si>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</si>
  <si>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</si>
  <si>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</si>
  <si>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</si>
  <si>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</si>
  <si>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</si>
  <si>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</si>
  <si>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</si>
  <si>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</si>
  <si>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</si>
  <si>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</si>
  <si>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</si>
  <si>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</si>
  <si>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</si>
  <si>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</si>
  <si>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</si>
  <si>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</si>
  <si>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</si>
  <si>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</si>
  <si>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</si>
  <si>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</si>
  <si>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</si>
  <si>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</si>
  <si>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</si>
  <si>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</si>
  <si>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</si>
  <si>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</si>
  <si>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</si>
  <si>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</si>
  <si>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</si>
  <si>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</si>
  <si>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</si>
  <si>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</si>
  <si>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</si>
  <si>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</si>
  <si>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</si>
  <si>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</si>
  <si>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</si>
  <si>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</si>
  <si>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</si>
  <si>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</si>
  <si>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</si>
  <si>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</si>
  <si>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</si>
  <si>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</si>
  <si>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</si>
  <si>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</si>
  <si>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</si>
  <si>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</si>
  <si>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</si>
  <si>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</si>
  <si>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</si>
  <si>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</si>
  <si>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</si>
  <si>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</si>
  <si>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</si>
  <si>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</si>
  <si>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</si>
  <si>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</si>
  <si>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</si>
  <si>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</si>
  <si>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</si>
  <si>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</si>
  <si>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</si>
  <si>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</si>
  <si>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</si>
  <si>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</si>
  <si>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</si>
  <si>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</si>
  <si>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</si>
  <si>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</si>
  <si>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</si>
  <si>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</si>
  <si>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</si>
  <si>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</si>
  <si>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</si>
  <si>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</si>
  <si>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</si>
  <si>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</si>
  <si>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</si>
  <si>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</si>
  <si>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</si>
  <si>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</si>
  <si>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</si>
  <si>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</si>
  <si>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</si>
  <si>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</si>
  <si>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</si>
  <si>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</si>
  <si>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</si>
  <si>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</si>
  <si>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</si>
  <si>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</si>
  <si>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</si>
  <si>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</si>
  <si>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</si>
  <si>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</si>
  <si>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</si>
  <si>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</si>
  <si>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</si>
  <si>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</si>
  <si>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</si>
  <si>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</si>
  <si>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</si>
  <si>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</si>
  <si>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</si>
  <si>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</si>
  <si>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</si>
  <si>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</si>
  <si>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</si>
  <si>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</si>
  <si>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</si>
  <si>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</si>
  <si>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</si>
  <si>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</si>
  <si>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</si>
  <si>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</si>
  <si>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</si>
  <si>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</si>
  <si>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</si>
  <si>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</si>
  <si>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</si>
  <si>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</si>
  <si>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</si>
  <si>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 xml:space="preserve">Межбюджетные трансферты из бюджета Удмуртской Республики бюджетам муниципальных образований </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</si>
  <si>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</si>
  <si>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</si>
  <si>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</si>
  <si>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</si>
  <si>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</si>
  <si>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</si>
  <si>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</si>
  <si>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</si>
  <si>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Субсидии бюджетам муниципальных округов на реализацию мероприятий по организации отдыха детей в каникулярное время</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</si>
  <si>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</si>
  <si>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</si>
  <si>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</si>
  <si>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</si>
  <si>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Субсидии бюджетам муниципальных округов на реализацию мероприятий по модернизации школьных систем образования</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</si>
  <si>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</si>
  <si>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0102</t>
  </si>
  <si>
    <t xml:space="preserve">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
</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</si>
  <si>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</si>
  <si>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0130</t>
  </si>
  <si>
    <t>"Муниципальный округ Ярский район Удмуртской Республики" на 2025 год и плановый период 2026 и 2027 годов</t>
  </si>
  <si>
    <t>от "_____" декабря 2024 года № ______</t>
  </si>
  <si>
    <t xml:space="preserve">            Плата за выбросы загрязняющих веществ в атмосферный воздух стационарными объектами</t>
  </si>
  <si>
    <t xml:space="preserve">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
</t>
  </si>
  <si>
    <t>0128</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</si>
</sst>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b/>
      <sz val="11"/>
      <name val="Calibri"/>
      <family val="2"/>
      <scheme val="minor"/>
    </font>
    <font>
      <b/>
      <sz val="12"/>
      <name val="Calibri"/>
      <family val="2"/>
      <scheme val="minor"/>
    </font>
    <font>
      <sz val="10"/>
      <name val="PT Astra Serif"/>
      <family val="1"/>
      <charset val="204"/>
    </font>
    <font>
      <sz val="11"/>
      <name val="PT Astra Serif"/>
      <family val="1"/>
      <charset val="204"/>
    </font>
    <font>
      <b/>
      <sz val="14"/>
      <name val="PT Astra Serif"/>
      <family val="1"/>
      <charset val="204"/>
    </font>
    <font>
      <sz val="10"/>
      <color rgb="FF000000"/>
      <name val="PT Astra Serif"/>
      <family val="1"/>
      <charset val="204"/>
    </font>
    <font>
      <b/>
      <sz val="10"/>
      <color rgb="FF000000"/>
      <name val="PT Astra Serif"/>
      <family val="1"/>
      <charset val="204"/>
    </font>
    <font>
      <sz val="10"/>
      <color rgb="FFC00000"/>
      <name val="PT Astra Serif"/>
      <family val="1"/>
      <charset val="204"/>
    </font>
    <font>
      <b/>
      <sz val="12"/>
      <color rgb="FF000000"/>
      <name val="PT Astra Serif"/>
      <family val="1"/>
      <charset val="204"/>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14">
    <xf numFmtId="0" fontId="0" fillId="0" borderId="0" xfId="0"/>
    <xf numFmtId="0" fontId="0" fillId="0" borderId="0" xfId="0" applyProtection="1">
      <protection locked="0"/>
    </xf>
    <xf numFmtId="0" fontId="5" fillId="0" borderId="1" xfId="0" applyFont="1" applyBorder="1" applyAlignment="1" applyProtection="1">
      <protection locked="0"/>
    </xf>
    <xf numFmtId="0" fontId="6" fillId="0" borderId="0" xfId="0" applyFont="1" applyProtection="1">
      <protection locked="0"/>
    </xf>
    <xf numFmtId="0" fontId="0" fillId="0" borderId="0" xfId="0" applyFont="1" applyProtection="1">
      <protection locked="0"/>
    </xf>
    <xf numFmtId="0" fontId="7" fillId="0" borderId="0" xfId="0" applyFont="1" applyProtection="1">
      <protection locked="0"/>
    </xf>
    <xf numFmtId="0" fontId="0" fillId="0" borderId="0" xfId="0" applyFill="1" applyProtection="1">
      <protection locked="0"/>
    </xf>
    <xf numFmtId="49" fontId="0" fillId="0" borderId="0" xfId="0" applyNumberFormat="1" applyProtection="1">
      <protection locked="0"/>
    </xf>
    <xf numFmtId="0" fontId="8" fillId="0" borderId="0" xfId="0" applyFont="1" applyFill="1" applyAlignment="1" applyProtection="1">
      <alignment horizontal="right"/>
      <protection locked="0"/>
    </xf>
    <xf numFmtId="0" fontId="8" fillId="0" borderId="0" xfId="0" applyFont="1" applyAlignment="1" applyProtection="1">
      <alignment horizontal="right"/>
      <protection locked="0"/>
    </xf>
    <xf numFmtId="0" fontId="9" fillId="0" borderId="0" xfId="0" applyFont="1" applyFill="1" applyProtection="1">
      <protection locked="0"/>
    </xf>
    <xf numFmtId="0" fontId="11" fillId="0" borderId="2" xfId="5" applyNumberFormat="1" applyFont="1" applyFill="1" applyProtection="1">
      <alignment horizontal="center" vertical="center" wrapText="1"/>
    </xf>
    <xf numFmtId="0" fontId="11" fillId="0" borderId="1" xfId="2" applyNumberFormat="1" applyFont="1" applyFill="1" applyProtection="1"/>
    <xf numFmtId="0" fontId="12" fillId="0" borderId="2" xfId="7" applyNumberFormat="1" applyFont="1" applyFill="1" applyProtection="1">
      <alignment vertical="top" wrapText="1"/>
    </xf>
    <xf numFmtId="1" fontId="12" fillId="0" borderId="3" xfId="8" applyNumberFormat="1" applyFont="1" applyProtection="1">
      <alignment horizontal="center" vertical="top" shrinkToFit="1"/>
    </xf>
    <xf numFmtId="1" fontId="12" fillId="0" borderId="4" xfId="9" applyNumberFormat="1" applyFont="1" applyFill="1" applyAlignment="1" applyProtection="1">
      <alignment horizontal="center" vertical="center" shrinkToFit="1"/>
    </xf>
    <xf numFmtId="1" fontId="12" fillId="0" borderId="5" xfId="10" applyNumberFormat="1" applyFont="1" applyFill="1" applyAlignment="1" applyProtection="1">
      <alignment horizontal="center" vertical="center" shrinkToFit="1"/>
    </xf>
    <xf numFmtId="1" fontId="12" fillId="0" borderId="2" xfId="11" applyNumberFormat="1" applyFont="1" applyFill="1" applyAlignment="1" applyProtection="1">
      <alignment horizontal="center" vertical="center" shrinkToFit="1"/>
    </xf>
    <xf numFmtId="4" fontId="12" fillId="0" borderId="2" xfId="12" applyNumberFormat="1" applyFont="1" applyFill="1" applyAlignment="1" applyProtection="1">
      <alignment horizontal="right" vertical="center" shrinkToFit="1"/>
    </xf>
    <xf numFmtId="0" fontId="11" fillId="0" borderId="2" xfId="7" applyNumberFormat="1" applyFont="1" applyFill="1" applyProtection="1">
      <alignment vertical="top" wrapText="1"/>
    </xf>
    <xf numFmtId="1" fontId="11" fillId="0" borderId="3" xfId="8" applyNumberFormat="1" applyFont="1" applyProtection="1">
      <alignment horizontal="center" vertical="top" shrinkToFit="1"/>
    </xf>
    <xf numFmtId="1" fontId="11" fillId="0" borderId="4" xfId="9" applyNumberFormat="1" applyFont="1" applyFill="1" applyAlignment="1" applyProtection="1">
      <alignment horizontal="center" vertical="center" shrinkToFit="1"/>
    </xf>
    <xf numFmtId="1" fontId="11" fillId="0" borderId="5" xfId="10" applyNumberFormat="1" applyFont="1" applyFill="1" applyAlignment="1" applyProtection="1">
      <alignment horizontal="center" vertical="center" shrinkToFit="1"/>
    </xf>
    <xf numFmtId="1" fontId="11" fillId="0" borderId="2" xfId="11" applyNumberFormat="1" applyFont="1" applyFill="1" applyAlignment="1" applyProtection="1">
      <alignment horizontal="center" vertical="center" shrinkToFit="1"/>
    </xf>
    <xf numFmtId="4" fontId="11" fillId="0" borderId="2" xfId="12" applyNumberFormat="1" applyFont="1" applyFill="1" applyAlignment="1" applyProtection="1">
      <alignment horizontal="right" vertical="center" shrinkToFit="1"/>
    </xf>
    <xf numFmtId="4" fontId="11" fillId="0" borderId="2" xfId="13" applyNumberFormat="1" applyFont="1" applyFill="1" applyAlignment="1" applyProtection="1">
      <alignment horizontal="right" vertical="center" shrinkToFit="1"/>
    </xf>
    <xf numFmtId="49" fontId="11" fillId="0" borderId="4" xfId="9" applyNumberFormat="1" applyFont="1" applyFill="1" applyAlignment="1" applyProtection="1">
      <alignment horizontal="center" vertical="center" shrinkToFit="1"/>
    </xf>
    <xf numFmtId="49" fontId="11" fillId="0" borderId="5" xfId="10" applyNumberFormat="1" applyFont="1" applyFill="1" applyAlignment="1" applyProtection="1">
      <alignment horizontal="center" vertical="center" shrinkToFit="1"/>
    </xf>
    <xf numFmtId="1" fontId="12" fillId="6" borderId="3" xfId="8" applyNumberFormat="1" applyFont="1" applyFill="1" applyProtection="1">
      <alignment horizontal="center" vertical="top" shrinkToFit="1"/>
    </xf>
    <xf numFmtId="49" fontId="12" fillId="0" borderId="4" xfId="9" applyNumberFormat="1" applyFont="1" applyFill="1" applyAlignment="1" applyProtection="1">
      <alignment horizontal="center" vertical="center" shrinkToFit="1"/>
    </xf>
    <xf numFmtId="1" fontId="11" fillId="0" borderId="3" xfId="8" applyNumberFormat="1" applyFont="1" applyFill="1" applyProtection="1">
      <alignment horizontal="center" vertical="top" shrinkToFit="1"/>
    </xf>
    <xf numFmtId="0" fontId="11" fillId="0" borderId="8" xfId="7" applyNumberFormat="1" applyFont="1" applyFill="1" applyBorder="1" applyProtection="1">
      <alignment vertical="top" wrapText="1"/>
    </xf>
    <xf numFmtId="1" fontId="11" fillId="0" borderId="9" xfId="8" applyNumberFormat="1" applyFont="1" applyBorder="1" applyProtection="1">
      <alignment horizontal="center" vertical="top" shrinkToFit="1"/>
    </xf>
    <xf numFmtId="1" fontId="11" fillId="0" borderId="6" xfId="9" applyNumberFormat="1" applyFont="1" applyFill="1" applyBorder="1" applyAlignment="1" applyProtection="1">
      <alignment horizontal="center" vertical="center" shrinkToFit="1"/>
    </xf>
    <xf numFmtId="49" fontId="11" fillId="0" borderId="6" xfId="9" applyNumberFormat="1" applyFont="1" applyFill="1" applyBorder="1" applyAlignment="1" applyProtection="1">
      <alignment horizontal="center" vertical="center" shrinkToFit="1"/>
    </xf>
    <xf numFmtId="1" fontId="11" fillId="0" borderId="10" xfId="10" applyNumberFormat="1" applyFont="1" applyFill="1" applyBorder="1" applyAlignment="1" applyProtection="1">
      <alignment horizontal="center" vertical="center" shrinkToFit="1"/>
    </xf>
    <xf numFmtId="1" fontId="11" fillId="0" borderId="8" xfId="11" applyNumberFormat="1" applyFont="1" applyFill="1" applyBorder="1" applyAlignment="1" applyProtection="1">
      <alignment horizontal="center" vertical="center" shrinkToFit="1"/>
    </xf>
    <xf numFmtId="4" fontId="11" fillId="0" borderId="8" xfId="12" applyNumberFormat="1" applyFont="1" applyFill="1" applyBorder="1" applyAlignment="1" applyProtection="1">
      <alignment horizontal="right" vertical="center" shrinkToFit="1"/>
    </xf>
    <xf numFmtId="4" fontId="11" fillId="0" borderId="8" xfId="13" applyNumberFormat="1" applyFont="1" applyFill="1" applyBorder="1" applyAlignment="1" applyProtection="1">
      <alignment horizontal="right" vertical="center" shrinkToFit="1"/>
    </xf>
    <xf numFmtId="0" fontId="11" fillId="0" borderId="14" xfId="7" applyNumberFormat="1" applyFont="1" applyFill="1" applyBorder="1" applyProtection="1">
      <alignment vertical="top" wrapText="1"/>
    </xf>
    <xf numFmtId="1" fontId="11" fillId="0" borderId="15" xfId="8" applyNumberFormat="1" applyFont="1" applyBorder="1" applyProtection="1">
      <alignment horizontal="center" vertical="top" shrinkToFit="1"/>
    </xf>
    <xf numFmtId="1" fontId="11" fillId="0" borderId="16" xfId="9" applyNumberFormat="1" applyFont="1" applyFill="1" applyBorder="1" applyAlignment="1" applyProtection="1">
      <alignment horizontal="center" vertical="center" shrinkToFit="1"/>
    </xf>
    <xf numFmtId="49" fontId="11" fillId="0" borderId="16" xfId="9" applyNumberFormat="1" applyFont="1" applyFill="1" applyBorder="1" applyAlignment="1" applyProtection="1">
      <alignment horizontal="center" vertical="center" shrinkToFit="1"/>
    </xf>
    <xf numFmtId="1" fontId="11" fillId="0" borderId="17" xfId="10" applyNumberFormat="1" applyFont="1" applyFill="1" applyBorder="1" applyAlignment="1" applyProtection="1">
      <alignment horizontal="center" vertical="center" shrinkToFit="1"/>
    </xf>
    <xf numFmtId="1" fontId="11" fillId="0" borderId="14" xfId="11" applyNumberFormat="1" applyFont="1" applyFill="1" applyBorder="1" applyAlignment="1" applyProtection="1">
      <alignment horizontal="center" vertical="center" shrinkToFit="1"/>
    </xf>
    <xf numFmtId="4" fontId="11" fillId="0" borderId="24" xfId="12" applyNumberFormat="1" applyFont="1" applyFill="1" applyBorder="1" applyAlignment="1" applyProtection="1">
      <alignment horizontal="right" vertical="center" shrinkToFit="1"/>
    </xf>
    <xf numFmtId="4" fontId="11" fillId="0" borderId="24" xfId="13" applyNumberFormat="1" applyFont="1" applyFill="1" applyBorder="1" applyAlignment="1" applyProtection="1">
      <alignment horizontal="right" vertical="center" shrinkToFit="1"/>
    </xf>
    <xf numFmtId="0" fontId="11" fillId="0" borderId="21" xfId="7" applyNumberFormat="1" applyFont="1" applyFill="1" applyBorder="1" applyProtection="1">
      <alignment vertical="top" wrapText="1"/>
    </xf>
    <xf numFmtId="1" fontId="11" fillId="0" borderId="1" xfId="8" applyNumberFormat="1" applyFont="1" applyBorder="1" applyProtection="1">
      <alignment horizontal="center" vertical="top" shrinkToFit="1"/>
    </xf>
    <xf numFmtId="1" fontId="11" fillId="0" borderId="25" xfId="9" applyNumberFormat="1" applyFont="1" applyFill="1" applyBorder="1" applyAlignment="1" applyProtection="1">
      <alignment horizontal="center" vertical="center" shrinkToFit="1"/>
    </xf>
    <xf numFmtId="49" fontId="11" fillId="0" borderId="26" xfId="9" applyNumberFormat="1" applyFont="1" applyFill="1" applyBorder="1" applyAlignment="1" applyProtection="1">
      <alignment horizontal="center" vertical="center" shrinkToFit="1"/>
    </xf>
    <xf numFmtId="1" fontId="11" fillId="0" borderId="27" xfId="10" applyNumberFormat="1" applyFont="1" applyFill="1" applyBorder="1" applyAlignment="1" applyProtection="1">
      <alignment horizontal="center" vertical="center" shrinkToFit="1"/>
    </xf>
    <xf numFmtId="1" fontId="11" fillId="0" borderId="20" xfId="11" applyNumberFormat="1" applyFont="1" applyFill="1" applyBorder="1" applyAlignment="1" applyProtection="1">
      <alignment horizontal="center" vertical="center" shrinkToFit="1"/>
    </xf>
    <xf numFmtId="1" fontId="11" fillId="0" borderId="18" xfId="11" applyNumberFormat="1" applyFont="1" applyFill="1" applyBorder="1" applyAlignment="1" applyProtection="1">
      <alignment horizontal="center" vertical="center" shrinkToFit="1"/>
    </xf>
    <xf numFmtId="1" fontId="11" fillId="0" borderId="19" xfId="11" applyNumberFormat="1" applyFont="1" applyFill="1" applyBorder="1" applyAlignment="1" applyProtection="1">
      <alignment horizontal="center" vertical="center" shrinkToFit="1"/>
    </xf>
    <xf numFmtId="4" fontId="11" fillId="0" borderId="21" xfId="12" applyNumberFormat="1" applyFont="1" applyFill="1" applyBorder="1" applyAlignment="1" applyProtection="1">
      <alignment horizontal="right" vertical="center" shrinkToFit="1"/>
    </xf>
    <xf numFmtId="4" fontId="11" fillId="0" borderId="21" xfId="13" applyNumberFormat="1" applyFont="1" applyFill="1" applyBorder="1" applyAlignment="1" applyProtection="1">
      <alignment horizontal="right" vertical="center" shrinkToFit="1"/>
    </xf>
    <xf numFmtId="0" fontId="11" fillId="0" borderId="21" xfId="2" applyNumberFormat="1" applyFont="1" applyFill="1" applyBorder="1" applyProtection="1"/>
    <xf numFmtId="1" fontId="11" fillId="0" borderId="22" xfId="9" applyNumberFormat="1" applyFont="1" applyFill="1" applyBorder="1" applyAlignment="1" applyProtection="1">
      <alignment horizontal="center" vertical="center" shrinkToFit="1"/>
    </xf>
    <xf numFmtId="1" fontId="11" fillId="0" borderId="23" xfId="10" applyNumberFormat="1" applyFont="1" applyFill="1" applyBorder="1" applyAlignment="1" applyProtection="1">
      <alignment horizontal="center" vertical="center" shrinkToFit="1"/>
    </xf>
    <xf numFmtId="0" fontId="11" fillId="0" borderId="16" xfId="7" applyNumberFormat="1" applyFont="1" applyFill="1" applyBorder="1" applyProtection="1">
      <alignment vertical="top" wrapText="1"/>
    </xf>
    <xf numFmtId="0" fontId="8" fillId="0" borderId="21" xfId="7" applyNumberFormat="1" applyFont="1" applyFill="1" applyBorder="1" applyProtection="1">
      <alignment vertical="top" wrapText="1"/>
    </xf>
    <xf numFmtId="1" fontId="8" fillId="0" borderId="1" xfId="8" applyNumberFormat="1" applyFont="1" applyBorder="1" applyProtection="1">
      <alignment horizontal="center" vertical="top" shrinkToFit="1"/>
    </xf>
    <xf numFmtId="1" fontId="8" fillId="0" borderId="22" xfId="9" applyNumberFormat="1" applyFont="1" applyFill="1" applyBorder="1" applyAlignment="1" applyProtection="1">
      <alignment horizontal="center" vertical="center" shrinkToFit="1"/>
    </xf>
    <xf numFmtId="49" fontId="8" fillId="0" borderId="16" xfId="9" applyNumberFormat="1" applyFont="1" applyFill="1" applyBorder="1" applyAlignment="1" applyProtection="1">
      <alignment horizontal="center" vertical="center" shrinkToFit="1"/>
    </xf>
    <xf numFmtId="1" fontId="8" fillId="0" borderId="23" xfId="10" applyNumberFormat="1" applyFont="1" applyFill="1" applyBorder="1" applyAlignment="1" applyProtection="1">
      <alignment horizontal="center" vertical="center" shrinkToFit="1"/>
    </xf>
    <xf numFmtId="1" fontId="8" fillId="0" borderId="20" xfId="11" applyNumberFormat="1" applyFont="1" applyFill="1" applyBorder="1" applyAlignment="1" applyProtection="1">
      <alignment horizontal="center" vertical="center" shrinkToFit="1"/>
    </xf>
    <xf numFmtId="1" fontId="8" fillId="0" borderId="18" xfId="11" applyNumberFormat="1" applyFont="1" applyFill="1" applyBorder="1" applyAlignment="1" applyProtection="1">
      <alignment horizontal="center" vertical="center" shrinkToFit="1"/>
    </xf>
    <xf numFmtId="1" fontId="8" fillId="0" borderId="19" xfId="11" applyNumberFormat="1" applyFont="1" applyFill="1" applyBorder="1" applyAlignment="1" applyProtection="1">
      <alignment horizontal="center" vertical="center" shrinkToFit="1"/>
    </xf>
    <xf numFmtId="4" fontId="8" fillId="0" borderId="21" xfId="12" applyNumberFormat="1" applyFont="1" applyFill="1" applyBorder="1" applyAlignment="1" applyProtection="1">
      <alignment horizontal="right" vertical="center" shrinkToFit="1"/>
    </xf>
    <xf numFmtId="4" fontId="8" fillId="0" borderId="21" xfId="13" applyNumberFormat="1" applyFont="1" applyFill="1" applyBorder="1" applyAlignment="1" applyProtection="1">
      <alignment horizontal="right" vertical="center" shrinkToFit="1"/>
    </xf>
    <xf numFmtId="0" fontId="8" fillId="0" borderId="21" xfId="2" applyNumberFormat="1" applyFont="1" applyFill="1" applyBorder="1" applyProtection="1"/>
    <xf numFmtId="0" fontId="8" fillId="0" borderId="21" xfId="7" applyNumberFormat="1" applyFont="1" applyFill="1" applyBorder="1" applyAlignment="1" applyProtection="1">
      <alignment horizontal="left" vertical="center" wrapText="1"/>
    </xf>
    <xf numFmtId="1" fontId="13" fillId="0" borderId="1" xfId="8" applyNumberFormat="1" applyFont="1" applyBorder="1" applyProtection="1">
      <alignment horizontal="center" vertical="top" shrinkToFit="1"/>
    </xf>
    <xf numFmtId="1" fontId="13" fillId="0" borderId="20" xfId="11" applyNumberFormat="1" applyFont="1" applyFill="1" applyBorder="1" applyAlignment="1" applyProtection="1">
      <alignment horizontal="center" vertical="center" shrinkToFit="1"/>
    </xf>
    <xf numFmtId="1" fontId="13" fillId="0" borderId="18" xfId="11" applyNumberFormat="1" applyFont="1" applyFill="1" applyBorder="1" applyAlignment="1" applyProtection="1">
      <alignment horizontal="center" vertical="center" shrinkToFit="1"/>
    </xf>
    <xf numFmtId="1" fontId="13" fillId="0" borderId="19" xfId="11" applyNumberFormat="1" applyFont="1" applyFill="1" applyBorder="1" applyAlignment="1" applyProtection="1">
      <alignment horizontal="center" vertical="center" shrinkToFit="1"/>
    </xf>
    <xf numFmtId="4" fontId="13" fillId="0" borderId="21" xfId="13" applyNumberFormat="1" applyFont="1" applyFill="1" applyBorder="1" applyAlignment="1" applyProtection="1">
      <alignment horizontal="right" vertical="center" shrinkToFit="1"/>
    </xf>
    <xf numFmtId="0" fontId="13" fillId="0" borderId="21" xfId="2" applyNumberFormat="1" applyFont="1" applyFill="1" applyBorder="1" applyProtection="1"/>
    <xf numFmtId="4" fontId="13" fillId="0" borderId="21" xfId="12" applyNumberFormat="1" applyFont="1" applyFill="1" applyBorder="1" applyAlignment="1" applyProtection="1">
      <alignment horizontal="right" vertical="center" shrinkToFit="1"/>
    </xf>
    <xf numFmtId="0" fontId="12" fillId="0" borderId="11" xfId="7" applyNumberFormat="1" applyFont="1" applyFill="1" applyBorder="1" applyProtection="1">
      <alignment vertical="top" wrapText="1"/>
    </xf>
    <xf numFmtId="1" fontId="12" fillId="7" borderId="12" xfId="8" applyNumberFormat="1" applyFont="1" applyFill="1" applyBorder="1" applyProtection="1">
      <alignment horizontal="center" vertical="top" shrinkToFit="1"/>
    </xf>
    <xf numFmtId="1" fontId="12" fillId="0" borderId="7" xfId="9" applyNumberFormat="1" applyFont="1" applyFill="1" applyBorder="1" applyAlignment="1" applyProtection="1">
      <alignment horizontal="center" vertical="center" shrinkToFit="1"/>
    </xf>
    <xf numFmtId="49" fontId="12" fillId="0" borderId="7" xfId="9" applyNumberFormat="1" applyFont="1" applyFill="1" applyBorder="1" applyAlignment="1" applyProtection="1">
      <alignment horizontal="center" vertical="center" shrinkToFit="1"/>
    </xf>
    <xf numFmtId="1" fontId="12" fillId="0" borderId="13" xfId="10" applyNumberFormat="1" applyFont="1" applyFill="1" applyBorder="1" applyAlignment="1" applyProtection="1">
      <alignment horizontal="center" vertical="center" shrinkToFit="1"/>
    </xf>
    <xf numFmtId="1" fontId="12" fillId="0" borderId="11" xfId="11" applyNumberFormat="1" applyFont="1" applyFill="1" applyBorder="1" applyAlignment="1" applyProtection="1">
      <alignment horizontal="center" vertical="center" shrinkToFit="1"/>
    </xf>
    <xf numFmtId="4" fontId="12" fillId="0" borderId="11" xfId="12" applyNumberFormat="1" applyFont="1" applyFill="1" applyBorder="1" applyAlignment="1" applyProtection="1">
      <alignment horizontal="right" vertical="center" shrinkToFit="1"/>
    </xf>
    <xf numFmtId="0" fontId="12" fillId="0" borderId="1" xfId="2" applyNumberFormat="1" applyFont="1" applyFill="1" applyProtection="1"/>
    <xf numFmtId="4" fontId="8" fillId="0" borderId="2" xfId="12" applyNumberFormat="1" applyFont="1" applyFill="1" applyAlignment="1" applyProtection="1">
      <alignment horizontal="right" vertical="center" shrinkToFit="1"/>
    </xf>
    <xf numFmtId="1" fontId="11" fillId="0" borderId="2" xfId="14" applyNumberFormat="1" applyFont="1" applyFill="1" applyProtection="1">
      <alignment vertical="top" wrapText="1"/>
    </xf>
    <xf numFmtId="4" fontId="11" fillId="0" borderId="2" xfId="15" applyNumberFormat="1" applyFont="1" applyFill="1" applyAlignment="1" applyProtection="1">
      <alignment horizontal="right" vertical="center" shrinkToFit="1"/>
    </xf>
    <xf numFmtId="0" fontId="11" fillId="0" borderId="1" xfId="16" applyNumberFormat="1" applyFont="1" applyFill="1" applyProtection="1">
      <alignment vertical="top"/>
    </xf>
    <xf numFmtId="1" fontId="12" fillId="0" borderId="2" xfId="14" applyNumberFormat="1" applyFont="1" applyFill="1" applyProtection="1">
      <alignment vertical="top" wrapText="1"/>
    </xf>
    <xf numFmtId="4" fontId="12" fillId="0" borderId="2" xfId="15" applyNumberFormat="1" applyFont="1" applyFill="1" applyAlignment="1" applyProtection="1">
      <alignment horizontal="right" vertical="center" shrinkToFit="1"/>
    </xf>
    <xf numFmtId="0" fontId="11" fillId="0" borderId="2" xfId="7" applyNumberFormat="1" applyFont="1" applyFill="1" applyAlignment="1" applyProtection="1">
      <alignment vertical="center" wrapText="1"/>
    </xf>
    <xf numFmtId="1" fontId="11" fillId="0" borderId="3" xfId="8" applyNumberFormat="1" applyFont="1" applyAlignment="1" applyProtection="1">
      <alignment horizontal="center" vertical="center" shrinkToFit="1"/>
    </xf>
    <xf numFmtId="1" fontId="11" fillId="0" borderId="2" xfId="14" applyNumberFormat="1" applyFont="1" applyFill="1" applyAlignment="1" applyProtection="1">
      <alignment vertical="center" wrapText="1"/>
    </xf>
    <xf numFmtId="4" fontId="14" fillId="0" borderId="6" xfId="18" applyNumberFormat="1" applyFont="1" applyFill="1" applyAlignment="1" applyProtection="1">
      <alignment horizontal="right" vertical="center" shrinkToFit="1"/>
    </xf>
    <xf numFmtId="4" fontId="14" fillId="0" borderId="6" xfId="18" applyNumberFormat="1" applyFont="1" applyFill="1" applyProtection="1">
      <alignment horizontal="right" vertical="top" shrinkToFit="1"/>
    </xf>
    <xf numFmtId="0" fontId="14" fillId="0" borderId="1" xfId="2" applyNumberFormat="1" applyFont="1" applyFill="1" applyProtection="1"/>
    <xf numFmtId="0" fontId="11" fillId="0" borderId="1" xfId="2" applyNumberFormat="1" applyFont="1" applyProtection="1"/>
    <xf numFmtId="0" fontId="8" fillId="0" borderId="0" xfId="0" applyFont="1" applyFill="1" applyProtection="1">
      <protection locked="0"/>
    </xf>
    <xf numFmtId="0" fontId="8" fillId="0" borderId="0" xfId="0" applyFont="1" applyProtection="1">
      <protection locked="0"/>
    </xf>
    <xf numFmtId="4" fontId="8" fillId="0" borderId="0" xfId="0" applyNumberFormat="1" applyFont="1" applyFill="1" applyProtection="1">
      <protection locked="0"/>
    </xf>
    <xf numFmtId="0" fontId="11" fillId="0" borderId="1" xfId="4" applyNumberFormat="1" applyFont="1" applyProtection="1">
      <alignment horizontal="left" wrapText="1"/>
    </xf>
    <xf numFmtId="0" fontId="11" fillId="0" borderId="1" xfId="4" applyFont="1">
      <alignment horizontal="left" wrapText="1"/>
    </xf>
    <xf numFmtId="0" fontId="11" fillId="0" borderId="2" xfId="6" applyNumberFormat="1" applyFont="1" applyProtection="1">
      <alignment horizontal="center" vertical="center" wrapText="1"/>
    </xf>
    <xf numFmtId="0" fontId="11" fillId="0" borderId="2" xfId="6" applyFont="1">
      <alignment horizontal="center" vertical="center" wrapText="1"/>
    </xf>
    <xf numFmtId="0" fontId="11" fillId="0" borderId="1" xfId="1" applyNumberFormat="1" applyFont="1" applyBorder="1" applyAlignment="1" applyProtection="1">
      <alignment horizontal="right"/>
    </xf>
    <xf numFmtId="0" fontId="10" fillId="0" borderId="0" xfId="0" applyFont="1" applyAlignment="1" applyProtection="1">
      <alignment horizontal="center"/>
      <protection locked="0"/>
    </xf>
    <xf numFmtId="49" fontId="10" fillId="0" borderId="0" xfId="0" applyNumberFormat="1" applyFont="1" applyFill="1" applyAlignment="1" applyProtection="1">
      <alignment horizontal="center" wrapText="1"/>
      <protection locked="0"/>
    </xf>
    <xf numFmtId="0" fontId="8" fillId="0" borderId="1" xfId="0" applyFont="1" applyBorder="1" applyAlignment="1" applyProtection="1">
      <alignment horizontal="right"/>
      <protection locked="0"/>
    </xf>
    <xf numFmtId="0" fontId="14" fillId="0" borderId="6" xfId="17" applyNumberFormat="1" applyFont="1" applyAlignment="1" applyProtection="1">
      <alignment horizontal="right" vertical="center"/>
    </xf>
    <xf numFmtId="0" fontId="14" fillId="0" borderId="6" xfId="17" applyFont="1" applyAlignment="1">
      <alignment horizontal="right" vertical="center"/>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7"/>
  <sheetViews>
    <sheetView showGridLines="0" tabSelected="1" topLeftCell="A113" zoomScale="90" zoomScaleNormal="90" zoomScaleSheetLayoutView="100" workbookViewId="0">
      <selection activeCell="X121" sqref="X121"/>
    </sheetView>
  </sheetViews>
  <sheetFormatPr defaultColWidth="8.85546875" defaultRowHeight="15" outlineLevelRow="4" x14ac:dyDescent="0.25"/>
  <cols>
    <col min="1" max="1" width="95.7109375" style="101" customWidth="1"/>
    <col min="2" max="2" width="3.7109375" style="102" hidden="1" customWidth="1"/>
    <col min="3" max="3" width="10.5703125" style="101" customWidth="1"/>
    <col min="4" max="4" width="4.7109375" style="101" customWidth="1"/>
    <col min="5" max="5" width="3.7109375" style="101" customWidth="1"/>
    <col min="6" max="10" width="8.85546875" style="101" hidden="1"/>
    <col min="11" max="11" width="15.42578125" style="101" bestFit="1" customWidth="1"/>
    <col min="12" max="17" width="8.85546875" style="101" hidden="1"/>
    <col min="18" max="18" width="8.85546875" style="10" hidden="1"/>
    <col min="19" max="20" width="15.42578125" style="10" bestFit="1" customWidth="1"/>
    <col min="21" max="21" width="13" style="1" bestFit="1" customWidth="1"/>
    <col min="22" max="22" width="13.28515625" style="1" bestFit="1" customWidth="1"/>
    <col min="23" max="16384" width="8.85546875" style="1"/>
  </cols>
  <sheetData>
    <row r="2" spans="1:32" x14ac:dyDescent="0.25">
      <c r="A2" s="111" t="s">
        <v>129</v>
      </c>
      <c r="B2" s="111"/>
      <c r="C2" s="111"/>
      <c r="D2" s="111"/>
      <c r="E2" s="111"/>
      <c r="F2" s="111"/>
      <c r="G2" s="111"/>
      <c r="H2" s="111"/>
      <c r="I2" s="111"/>
      <c r="J2" s="111"/>
      <c r="K2" s="111"/>
      <c r="L2" s="111"/>
      <c r="M2" s="111"/>
      <c r="N2" s="111"/>
      <c r="O2" s="111"/>
      <c r="P2" s="111"/>
      <c r="Q2" s="111"/>
      <c r="R2" s="111"/>
      <c r="S2" s="111"/>
      <c r="T2" s="111"/>
      <c r="U2" s="2"/>
      <c r="V2" s="2"/>
      <c r="W2" s="2"/>
      <c r="X2" s="2"/>
      <c r="Y2" s="2"/>
      <c r="Z2" s="2"/>
      <c r="AA2" s="2"/>
      <c r="AB2" s="2"/>
      <c r="AC2" s="2"/>
      <c r="AD2" s="2"/>
      <c r="AE2" s="2"/>
      <c r="AF2" s="2"/>
    </row>
    <row r="3" spans="1:32" x14ac:dyDescent="0.25">
      <c r="A3" s="111" t="s">
        <v>130</v>
      </c>
      <c r="B3" s="111"/>
      <c r="C3" s="111"/>
      <c r="D3" s="111"/>
      <c r="E3" s="111"/>
      <c r="F3" s="111"/>
      <c r="G3" s="111"/>
      <c r="H3" s="111"/>
      <c r="I3" s="111"/>
      <c r="J3" s="111"/>
      <c r="K3" s="111"/>
      <c r="L3" s="111"/>
      <c r="M3" s="111"/>
      <c r="N3" s="111"/>
      <c r="O3" s="111"/>
      <c r="P3" s="111"/>
      <c r="Q3" s="111"/>
      <c r="R3" s="111"/>
      <c r="S3" s="111"/>
      <c r="T3" s="111"/>
    </row>
    <row r="4" spans="1:32" x14ac:dyDescent="0.25">
      <c r="A4" s="111" t="s">
        <v>131</v>
      </c>
      <c r="B4" s="111"/>
      <c r="C4" s="111"/>
      <c r="D4" s="111"/>
      <c r="E4" s="111"/>
      <c r="F4" s="111"/>
      <c r="G4" s="111"/>
      <c r="H4" s="111"/>
      <c r="I4" s="111"/>
      <c r="J4" s="111"/>
      <c r="K4" s="111"/>
      <c r="L4" s="111"/>
      <c r="M4" s="111"/>
      <c r="N4" s="111"/>
      <c r="O4" s="111"/>
      <c r="P4" s="111"/>
      <c r="Q4" s="111"/>
      <c r="R4" s="111"/>
      <c r="S4" s="111"/>
      <c r="T4" s="111"/>
    </row>
    <row r="5" spans="1:32" x14ac:dyDescent="0.25">
      <c r="A5" s="8"/>
      <c r="B5" s="111" t="s">
        <v>204</v>
      </c>
      <c r="C5" s="111"/>
      <c r="D5" s="111"/>
      <c r="E5" s="111"/>
      <c r="F5" s="111"/>
      <c r="G5" s="111"/>
      <c r="H5" s="111"/>
      <c r="I5" s="111"/>
      <c r="J5" s="111"/>
      <c r="K5" s="111"/>
      <c r="L5" s="111"/>
      <c r="M5" s="111"/>
      <c r="N5" s="111"/>
      <c r="O5" s="111"/>
      <c r="P5" s="111"/>
      <c r="Q5" s="111"/>
      <c r="R5" s="111"/>
      <c r="S5" s="111"/>
      <c r="T5" s="111"/>
    </row>
    <row r="6" spans="1:32" x14ac:dyDescent="0.25">
      <c r="A6" s="8"/>
      <c r="B6" s="9"/>
      <c r="C6" s="8"/>
      <c r="D6" s="8"/>
      <c r="E6" s="8"/>
      <c r="F6" s="8"/>
      <c r="G6" s="8"/>
      <c r="H6" s="8"/>
      <c r="I6" s="8"/>
      <c r="J6" s="8"/>
      <c r="K6" s="8"/>
      <c r="L6" s="8"/>
      <c r="M6" s="8"/>
      <c r="N6" s="8"/>
      <c r="O6" s="8"/>
      <c r="P6" s="8"/>
      <c r="Q6" s="8"/>
    </row>
    <row r="7" spans="1:32" ht="18.75" x14ac:dyDescent="0.3">
      <c r="A7" s="109" t="s">
        <v>132</v>
      </c>
      <c r="B7" s="109"/>
      <c r="C7" s="109"/>
      <c r="D7" s="109"/>
      <c r="E7" s="109"/>
      <c r="F7" s="109"/>
      <c r="G7" s="109"/>
      <c r="H7" s="109"/>
      <c r="I7" s="109"/>
      <c r="J7" s="109"/>
      <c r="K7" s="109"/>
      <c r="L7" s="109"/>
      <c r="M7" s="109"/>
      <c r="N7" s="109"/>
      <c r="O7" s="109"/>
      <c r="P7" s="109"/>
      <c r="Q7" s="109"/>
      <c r="R7" s="109"/>
      <c r="S7" s="109"/>
      <c r="T7" s="109"/>
    </row>
    <row r="8" spans="1:32" ht="18.75" x14ac:dyDescent="0.3">
      <c r="A8" s="110" t="s">
        <v>203</v>
      </c>
      <c r="B8" s="110"/>
      <c r="C8" s="110"/>
      <c r="D8" s="110"/>
      <c r="E8" s="110"/>
      <c r="F8" s="110"/>
      <c r="G8" s="110"/>
      <c r="H8" s="110"/>
      <c r="I8" s="110"/>
      <c r="J8" s="110"/>
      <c r="K8" s="110"/>
      <c r="L8" s="110"/>
      <c r="M8" s="110"/>
      <c r="N8" s="110"/>
      <c r="O8" s="110"/>
      <c r="P8" s="110"/>
      <c r="Q8" s="110"/>
      <c r="R8" s="110"/>
      <c r="S8" s="110"/>
      <c r="T8" s="110"/>
    </row>
    <row r="9" spans="1:32" ht="15.75" customHeight="1" x14ac:dyDescent="0.25">
      <c r="A9" s="108" t="s">
        <v>134</v>
      </c>
      <c r="B9" s="108"/>
      <c r="C9" s="108"/>
      <c r="D9" s="108"/>
      <c r="E9" s="108"/>
      <c r="F9" s="108"/>
      <c r="G9" s="108"/>
      <c r="H9" s="108"/>
      <c r="I9" s="108"/>
      <c r="J9" s="108"/>
      <c r="K9" s="108"/>
      <c r="L9" s="108"/>
      <c r="M9" s="108"/>
      <c r="N9" s="108"/>
      <c r="O9" s="108"/>
      <c r="P9" s="108"/>
      <c r="Q9" s="108"/>
      <c r="R9" s="108"/>
      <c r="S9" s="108"/>
      <c r="T9" s="108"/>
    </row>
    <row r="10" spans="1:32" ht="25.5" x14ac:dyDescent="0.25">
      <c r="A10" s="11" t="s">
        <v>133</v>
      </c>
      <c r="B10" s="106" t="s">
        <v>0</v>
      </c>
      <c r="C10" s="107"/>
      <c r="D10" s="107"/>
      <c r="E10" s="107"/>
      <c r="F10" s="11" t="s">
        <v>1</v>
      </c>
      <c r="G10" s="11" t="s">
        <v>1</v>
      </c>
      <c r="H10" s="11" t="s">
        <v>1</v>
      </c>
      <c r="I10" s="11" t="s">
        <v>1</v>
      </c>
      <c r="J10" s="11" t="s">
        <v>1</v>
      </c>
      <c r="K10" s="11" t="s">
        <v>2</v>
      </c>
      <c r="L10" s="11" t="s">
        <v>1</v>
      </c>
      <c r="M10" s="11" t="s">
        <v>1</v>
      </c>
      <c r="N10" s="11" t="s">
        <v>1</v>
      </c>
      <c r="O10" s="11" t="s">
        <v>1</v>
      </c>
      <c r="P10" s="11" t="s">
        <v>1</v>
      </c>
      <c r="Q10" s="11" t="s">
        <v>1</v>
      </c>
      <c r="R10" s="12"/>
      <c r="S10" s="11" t="s">
        <v>179</v>
      </c>
      <c r="T10" s="11" t="s">
        <v>180</v>
      </c>
    </row>
    <row r="11" spans="1:32" s="3" customFormat="1" x14ac:dyDescent="0.25">
      <c r="A11" s="13" t="s">
        <v>3</v>
      </c>
      <c r="B11" s="14" t="s">
        <v>4</v>
      </c>
      <c r="C11" s="15">
        <v>1000000000</v>
      </c>
      <c r="D11" s="15" t="s">
        <v>5</v>
      </c>
      <c r="E11" s="16" t="s">
        <v>4</v>
      </c>
      <c r="F11" s="17"/>
      <c r="G11" s="17"/>
      <c r="H11" s="17"/>
      <c r="I11" s="17"/>
      <c r="J11" s="17"/>
      <c r="K11" s="18">
        <f>K12+K15+K19+K26+K32+K34+K36+K44+K49+K54+K57+K41</f>
        <v>184348500</v>
      </c>
      <c r="L11" s="18">
        <f t="shared" ref="L11:T11" si="0">L12+L15+L19+L26+L32+L34+L36+L44+L49+L54+L57+L41</f>
        <v>156196500</v>
      </c>
      <c r="M11" s="18">
        <f t="shared" si="0"/>
        <v>25205500</v>
      </c>
      <c r="N11" s="18">
        <f t="shared" si="0"/>
        <v>156196500</v>
      </c>
      <c r="O11" s="18">
        <f t="shared" si="0"/>
        <v>25205500</v>
      </c>
      <c r="P11" s="18">
        <f t="shared" si="0"/>
        <v>156196500</v>
      </c>
      <c r="Q11" s="18">
        <f t="shared" si="0"/>
        <v>25205500</v>
      </c>
      <c r="R11" s="18">
        <f t="shared" si="0"/>
        <v>0</v>
      </c>
      <c r="S11" s="18">
        <f t="shared" si="0"/>
        <v>194297700</v>
      </c>
      <c r="T11" s="18">
        <f t="shared" si="0"/>
        <v>214440600</v>
      </c>
    </row>
    <row r="12" spans="1:32" s="4" customFormat="1" outlineLevel="1" x14ac:dyDescent="0.25">
      <c r="A12" s="19" t="s">
        <v>6</v>
      </c>
      <c r="B12" s="20" t="s">
        <v>4</v>
      </c>
      <c r="C12" s="21" t="s">
        <v>7</v>
      </c>
      <c r="D12" s="21" t="s">
        <v>5</v>
      </c>
      <c r="E12" s="22" t="s">
        <v>4</v>
      </c>
      <c r="F12" s="23"/>
      <c r="G12" s="23"/>
      <c r="H12" s="23"/>
      <c r="I12" s="23"/>
      <c r="J12" s="23"/>
      <c r="K12" s="24">
        <f>K13</f>
        <v>133912000</v>
      </c>
      <c r="L12" s="24">
        <f t="shared" ref="L12:R13" si="1">L13</f>
        <v>115000000</v>
      </c>
      <c r="M12" s="24">
        <f t="shared" si="1"/>
        <v>0</v>
      </c>
      <c r="N12" s="24">
        <f t="shared" si="1"/>
        <v>115000000</v>
      </c>
      <c r="O12" s="24">
        <f t="shared" si="1"/>
        <v>0</v>
      </c>
      <c r="P12" s="24">
        <f t="shared" si="1"/>
        <v>115000000</v>
      </c>
      <c r="Q12" s="24">
        <f t="shared" si="1"/>
        <v>0</v>
      </c>
      <c r="R12" s="12"/>
      <c r="S12" s="24">
        <f t="shared" ref="S12:T13" si="2">S13</f>
        <v>142465000</v>
      </c>
      <c r="T12" s="24">
        <f t="shared" si="2"/>
        <v>153860000</v>
      </c>
    </row>
    <row r="13" spans="1:32" s="4" customFormat="1" outlineLevel="2" x14ac:dyDescent="0.25">
      <c r="A13" s="19" t="s">
        <v>8</v>
      </c>
      <c r="B13" s="20" t="s">
        <v>4</v>
      </c>
      <c r="C13" s="21" t="s">
        <v>9</v>
      </c>
      <c r="D13" s="21" t="s">
        <v>5</v>
      </c>
      <c r="E13" s="22" t="s">
        <v>4</v>
      </c>
      <c r="F13" s="23"/>
      <c r="G13" s="23"/>
      <c r="H13" s="23"/>
      <c r="I13" s="23"/>
      <c r="J13" s="23"/>
      <c r="K13" s="24">
        <f>K14</f>
        <v>133912000</v>
      </c>
      <c r="L13" s="24">
        <f t="shared" si="1"/>
        <v>115000000</v>
      </c>
      <c r="M13" s="24">
        <f t="shared" si="1"/>
        <v>0</v>
      </c>
      <c r="N13" s="24">
        <f t="shared" si="1"/>
        <v>115000000</v>
      </c>
      <c r="O13" s="24">
        <f t="shared" si="1"/>
        <v>0</v>
      </c>
      <c r="P13" s="24">
        <f t="shared" si="1"/>
        <v>115000000</v>
      </c>
      <c r="Q13" s="24">
        <f t="shared" si="1"/>
        <v>0</v>
      </c>
      <c r="R13" s="24">
        <f t="shared" si="1"/>
        <v>0</v>
      </c>
      <c r="S13" s="24">
        <f t="shared" si="2"/>
        <v>142465000</v>
      </c>
      <c r="T13" s="24">
        <f t="shared" si="2"/>
        <v>153860000</v>
      </c>
    </row>
    <row r="14" spans="1:32" s="4" customFormat="1" ht="38.25" outlineLevel="3" x14ac:dyDescent="0.25">
      <c r="A14" s="19" t="s">
        <v>10</v>
      </c>
      <c r="B14" s="20" t="s">
        <v>4</v>
      </c>
      <c r="C14" s="21">
        <v>1010201001</v>
      </c>
      <c r="D14" s="21" t="s">
        <v>5</v>
      </c>
      <c r="E14" s="22" t="s">
        <v>11</v>
      </c>
      <c r="F14" s="23"/>
      <c r="G14" s="23"/>
      <c r="H14" s="23"/>
      <c r="I14" s="23"/>
      <c r="J14" s="23"/>
      <c r="K14" s="24">
        <f>131912000+2000000</f>
        <v>133912000</v>
      </c>
      <c r="L14" s="25">
        <v>115000000</v>
      </c>
      <c r="M14" s="25">
        <v>0</v>
      </c>
      <c r="N14" s="25">
        <v>115000000</v>
      </c>
      <c r="O14" s="25">
        <v>0</v>
      </c>
      <c r="P14" s="25">
        <v>115000000</v>
      </c>
      <c r="Q14" s="25">
        <v>0</v>
      </c>
      <c r="R14" s="12"/>
      <c r="S14" s="24">
        <v>142465000</v>
      </c>
      <c r="T14" s="24">
        <v>153860000</v>
      </c>
    </row>
    <row r="15" spans="1:32" s="4" customFormat="1" ht="25.5" outlineLevel="1" x14ac:dyDescent="0.25">
      <c r="A15" s="19" t="s">
        <v>12</v>
      </c>
      <c r="B15" s="20" t="s">
        <v>4</v>
      </c>
      <c r="C15" s="21" t="s">
        <v>13</v>
      </c>
      <c r="D15" s="21" t="s">
        <v>5</v>
      </c>
      <c r="E15" s="22" t="s">
        <v>4</v>
      </c>
      <c r="F15" s="23"/>
      <c r="G15" s="23"/>
      <c r="H15" s="23"/>
      <c r="I15" s="23"/>
      <c r="J15" s="23"/>
      <c r="K15" s="24">
        <f>K16+K17+K18</f>
        <v>25205500</v>
      </c>
      <c r="L15" s="24">
        <f t="shared" ref="L15:Q15" si="3">L16+L17+L18</f>
        <v>25205500</v>
      </c>
      <c r="M15" s="24">
        <f t="shared" si="3"/>
        <v>25205500</v>
      </c>
      <c r="N15" s="24">
        <f t="shared" si="3"/>
        <v>25205500</v>
      </c>
      <c r="O15" s="24">
        <f t="shared" si="3"/>
        <v>25205500</v>
      </c>
      <c r="P15" s="24">
        <f t="shared" si="3"/>
        <v>25205500</v>
      </c>
      <c r="Q15" s="24">
        <f t="shared" si="3"/>
        <v>25205500</v>
      </c>
      <c r="R15" s="12"/>
      <c r="S15" s="24">
        <f t="shared" ref="S15:T15" si="4">S16+S17+S18</f>
        <v>26006700</v>
      </c>
      <c r="T15" s="24">
        <f t="shared" si="4"/>
        <v>34132600</v>
      </c>
    </row>
    <row r="16" spans="1:32" s="4" customFormat="1" ht="51" outlineLevel="3" x14ac:dyDescent="0.25">
      <c r="A16" s="19" t="s">
        <v>14</v>
      </c>
      <c r="B16" s="20" t="s">
        <v>4</v>
      </c>
      <c r="C16" s="21" t="s">
        <v>15</v>
      </c>
      <c r="D16" s="21" t="s">
        <v>5</v>
      </c>
      <c r="E16" s="22" t="s">
        <v>11</v>
      </c>
      <c r="F16" s="23"/>
      <c r="G16" s="23"/>
      <c r="H16" s="23"/>
      <c r="I16" s="23"/>
      <c r="J16" s="23"/>
      <c r="K16" s="24">
        <v>12041600</v>
      </c>
      <c r="L16" s="25">
        <v>10044600</v>
      </c>
      <c r="M16" s="25">
        <v>0</v>
      </c>
      <c r="N16" s="25">
        <v>10044600</v>
      </c>
      <c r="O16" s="25">
        <v>0</v>
      </c>
      <c r="P16" s="25">
        <v>10044600</v>
      </c>
      <c r="Q16" s="25">
        <v>0</v>
      </c>
      <c r="R16" s="12"/>
      <c r="S16" s="24">
        <v>12041600</v>
      </c>
      <c r="T16" s="24">
        <v>12041600</v>
      </c>
    </row>
    <row r="17" spans="1:20" s="4" customFormat="1" ht="63.75" outlineLevel="3" x14ac:dyDescent="0.25">
      <c r="A17" s="19" t="s">
        <v>16</v>
      </c>
      <c r="B17" s="20" t="s">
        <v>4</v>
      </c>
      <c r="C17" s="21" t="s">
        <v>17</v>
      </c>
      <c r="D17" s="21" t="s">
        <v>5</v>
      </c>
      <c r="E17" s="22" t="s">
        <v>11</v>
      </c>
      <c r="F17" s="23"/>
      <c r="G17" s="23"/>
      <c r="H17" s="23"/>
      <c r="I17" s="23"/>
      <c r="J17" s="23"/>
      <c r="K17" s="24">
        <v>74500</v>
      </c>
      <c r="L17" s="25">
        <v>72800</v>
      </c>
      <c r="M17" s="25">
        <v>0</v>
      </c>
      <c r="N17" s="25">
        <v>72800</v>
      </c>
      <c r="O17" s="25">
        <v>0</v>
      </c>
      <c r="P17" s="25">
        <v>72800</v>
      </c>
      <c r="Q17" s="25">
        <v>0</v>
      </c>
      <c r="R17" s="12"/>
      <c r="S17" s="24">
        <v>74500</v>
      </c>
      <c r="T17" s="24">
        <v>74500</v>
      </c>
    </row>
    <row r="18" spans="1:20" s="4" customFormat="1" ht="51" outlineLevel="3" x14ac:dyDescent="0.25">
      <c r="A18" s="19" t="s">
        <v>18</v>
      </c>
      <c r="B18" s="20" t="s">
        <v>4</v>
      </c>
      <c r="C18" s="21" t="s">
        <v>19</v>
      </c>
      <c r="D18" s="21" t="s">
        <v>5</v>
      </c>
      <c r="E18" s="22" t="s">
        <v>11</v>
      </c>
      <c r="F18" s="23"/>
      <c r="G18" s="23"/>
      <c r="H18" s="23"/>
      <c r="I18" s="23"/>
      <c r="J18" s="23"/>
      <c r="K18" s="24">
        <f>25205500-K16-K17</f>
        <v>13089400</v>
      </c>
      <c r="L18" s="24">
        <f t="shared" ref="L18:R18" si="5">25205500-L16-L17</f>
        <v>15088100</v>
      </c>
      <c r="M18" s="24">
        <f t="shared" si="5"/>
        <v>25205500</v>
      </c>
      <c r="N18" s="24">
        <f t="shared" si="5"/>
        <v>15088100</v>
      </c>
      <c r="O18" s="24">
        <f t="shared" si="5"/>
        <v>25205500</v>
      </c>
      <c r="P18" s="24">
        <f t="shared" si="5"/>
        <v>15088100</v>
      </c>
      <c r="Q18" s="24">
        <f t="shared" si="5"/>
        <v>25205500</v>
      </c>
      <c r="R18" s="24">
        <f t="shared" si="5"/>
        <v>25205500</v>
      </c>
      <c r="S18" s="24">
        <f>26006700-S16-S17</f>
        <v>13890600</v>
      </c>
      <c r="T18" s="24">
        <f>34132600-T16-T17</f>
        <v>22016500</v>
      </c>
    </row>
    <row r="19" spans="1:20" s="4" customFormat="1" outlineLevel="1" x14ac:dyDescent="0.25">
      <c r="A19" s="19" t="s">
        <v>20</v>
      </c>
      <c r="B19" s="20" t="s">
        <v>4</v>
      </c>
      <c r="C19" s="21" t="s">
        <v>21</v>
      </c>
      <c r="D19" s="21" t="s">
        <v>5</v>
      </c>
      <c r="E19" s="22" t="s">
        <v>4</v>
      </c>
      <c r="F19" s="23"/>
      <c r="G19" s="23"/>
      <c r="H19" s="23"/>
      <c r="I19" s="23"/>
      <c r="J19" s="23"/>
      <c r="K19" s="24">
        <f>K20+K24+K25+K23</f>
        <v>9007000</v>
      </c>
      <c r="L19" s="24">
        <f t="shared" ref="L19:Q19" si="6">L20+L24+L25</f>
        <v>7191000</v>
      </c>
      <c r="M19" s="24">
        <f t="shared" si="6"/>
        <v>0</v>
      </c>
      <c r="N19" s="24">
        <f t="shared" si="6"/>
        <v>7191000</v>
      </c>
      <c r="O19" s="24">
        <f t="shared" si="6"/>
        <v>0</v>
      </c>
      <c r="P19" s="24">
        <f t="shared" si="6"/>
        <v>7191000</v>
      </c>
      <c r="Q19" s="24">
        <f t="shared" si="6"/>
        <v>0</v>
      </c>
      <c r="R19" s="12"/>
      <c r="S19" s="24">
        <f t="shared" ref="S19:T19" si="7">S20+S24+S25</f>
        <v>9366000</v>
      </c>
      <c r="T19" s="24">
        <f t="shared" si="7"/>
        <v>9741000</v>
      </c>
    </row>
    <row r="20" spans="1:20" s="4" customFormat="1" outlineLevel="2" x14ac:dyDescent="0.25">
      <c r="A20" s="19" t="s">
        <v>22</v>
      </c>
      <c r="B20" s="20" t="s">
        <v>4</v>
      </c>
      <c r="C20" s="21" t="s">
        <v>23</v>
      </c>
      <c r="D20" s="21" t="s">
        <v>5</v>
      </c>
      <c r="E20" s="22" t="s">
        <v>4</v>
      </c>
      <c r="F20" s="23"/>
      <c r="G20" s="23"/>
      <c r="H20" s="23"/>
      <c r="I20" s="23"/>
      <c r="J20" s="23"/>
      <c r="K20" s="24">
        <f>K21+K22</f>
        <v>4317000</v>
      </c>
      <c r="L20" s="24">
        <f t="shared" ref="L20:Q20" si="8">L21+L22</f>
        <v>4731000</v>
      </c>
      <c r="M20" s="24">
        <f t="shared" si="8"/>
        <v>0</v>
      </c>
      <c r="N20" s="24">
        <f t="shared" si="8"/>
        <v>4731000</v>
      </c>
      <c r="O20" s="24">
        <f t="shared" si="8"/>
        <v>0</v>
      </c>
      <c r="P20" s="24">
        <f t="shared" si="8"/>
        <v>4731000</v>
      </c>
      <c r="Q20" s="24">
        <f t="shared" si="8"/>
        <v>0</v>
      </c>
      <c r="R20" s="12"/>
      <c r="S20" s="24">
        <f t="shared" ref="S20:T20" si="9">S21+S22</f>
        <v>4489000</v>
      </c>
      <c r="T20" s="24">
        <f t="shared" si="9"/>
        <v>4669000</v>
      </c>
    </row>
    <row r="21" spans="1:20" s="4" customFormat="1" outlineLevel="3" x14ac:dyDescent="0.25">
      <c r="A21" s="19" t="s">
        <v>24</v>
      </c>
      <c r="B21" s="20" t="s">
        <v>4</v>
      </c>
      <c r="C21" s="21">
        <v>1050101101</v>
      </c>
      <c r="D21" s="21" t="s">
        <v>5</v>
      </c>
      <c r="E21" s="22" t="s">
        <v>11</v>
      </c>
      <c r="F21" s="23"/>
      <c r="G21" s="23"/>
      <c r="H21" s="23"/>
      <c r="I21" s="23"/>
      <c r="J21" s="23"/>
      <c r="K21" s="24">
        <v>3265400</v>
      </c>
      <c r="L21" s="25">
        <v>3679400</v>
      </c>
      <c r="M21" s="25">
        <v>0</v>
      </c>
      <c r="N21" s="25">
        <v>3679400</v>
      </c>
      <c r="O21" s="25">
        <v>0</v>
      </c>
      <c r="P21" s="25">
        <v>3679400</v>
      </c>
      <c r="Q21" s="25">
        <v>0</v>
      </c>
      <c r="R21" s="12"/>
      <c r="S21" s="24">
        <v>3437400</v>
      </c>
      <c r="T21" s="24">
        <v>3617400</v>
      </c>
    </row>
    <row r="22" spans="1:20" s="4" customFormat="1" ht="38.25" outlineLevel="3" x14ac:dyDescent="0.25">
      <c r="A22" s="19" t="s">
        <v>25</v>
      </c>
      <c r="B22" s="20" t="s">
        <v>4</v>
      </c>
      <c r="C22" s="21" t="s">
        <v>26</v>
      </c>
      <c r="D22" s="21" t="s">
        <v>5</v>
      </c>
      <c r="E22" s="22" t="s">
        <v>11</v>
      </c>
      <c r="F22" s="23"/>
      <c r="G22" s="23"/>
      <c r="H22" s="23"/>
      <c r="I22" s="23"/>
      <c r="J22" s="23"/>
      <c r="K22" s="24">
        <v>1051600</v>
      </c>
      <c r="L22" s="25">
        <v>1051600</v>
      </c>
      <c r="M22" s="25">
        <v>0</v>
      </c>
      <c r="N22" s="25">
        <v>1051600</v>
      </c>
      <c r="O22" s="25">
        <v>0</v>
      </c>
      <c r="P22" s="25">
        <v>1051600</v>
      </c>
      <c r="Q22" s="25">
        <v>0</v>
      </c>
      <c r="R22" s="12"/>
      <c r="S22" s="24">
        <v>1051600</v>
      </c>
      <c r="T22" s="24">
        <v>1051600</v>
      </c>
    </row>
    <row r="23" spans="1:20" s="4" customFormat="1" outlineLevel="3" x14ac:dyDescent="0.25">
      <c r="A23" s="19" t="s">
        <v>190</v>
      </c>
      <c r="B23" s="20"/>
      <c r="C23" s="21">
        <v>1050201002</v>
      </c>
      <c r="D23" s="26" t="s">
        <v>5</v>
      </c>
      <c r="E23" s="27">
        <v>110</v>
      </c>
      <c r="F23" s="23"/>
      <c r="G23" s="23"/>
      <c r="H23" s="23"/>
      <c r="I23" s="23"/>
      <c r="J23" s="23"/>
      <c r="K23" s="24"/>
      <c r="L23" s="25"/>
      <c r="M23" s="25"/>
      <c r="N23" s="25"/>
      <c r="O23" s="25"/>
      <c r="P23" s="25"/>
      <c r="Q23" s="25"/>
      <c r="R23" s="12"/>
      <c r="S23" s="24"/>
      <c r="T23" s="24"/>
    </row>
    <row r="24" spans="1:20" s="4" customFormat="1" outlineLevel="3" x14ac:dyDescent="0.25">
      <c r="A24" s="19" t="s">
        <v>27</v>
      </c>
      <c r="B24" s="20" t="s">
        <v>4</v>
      </c>
      <c r="C24" s="21">
        <v>1050301001</v>
      </c>
      <c r="D24" s="21" t="s">
        <v>5</v>
      </c>
      <c r="E24" s="22" t="s">
        <v>11</v>
      </c>
      <c r="F24" s="23"/>
      <c r="G24" s="23"/>
      <c r="H24" s="23"/>
      <c r="I24" s="23"/>
      <c r="J24" s="23"/>
      <c r="K24" s="24">
        <v>3234000</v>
      </c>
      <c r="L24" s="25">
        <v>1360000</v>
      </c>
      <c r="M24" s="25">
        <v>0</v>
      </c>
      <c r="N24" s="25">
        <v>1360000</v>
      </c>
      <c r="O24" s="25">
        <v>0</v>
      </c>
      <c r="P24" s="25">
        <v>1360000</v>
      </c>
      <c r="Q24" s="25">
        <v>0</v>
      </c>
      <c r="R24" s="12"/>
      <c r="S24" s="24">
        <v>3363000</v>
      </c>
      <c r="T24" s="24">
        <v>3498000</v>
      </c>
    </row>
    <row r="25" spans="1:20" s="4" customFormat="1" ht="25.5" outlineLevel="3" x14ac:dyDescent="0.25">
      <c r="A25" s="19" t="s">
        <v>28</v>
      </c>
      <c r="B25" s="20" t="s">
        <v>4</v>
      </c>
      <c r="C25" s="21">
        <v>1050406002</v>
      </c>
      <c r="D25" s="21" t="s">
        <v>5</v>
      </c>
      <c r="E25" s="22" t="s">
        <v>11</v>
      </c>
      <c r="F25" s="23"/>
      <c r="G25" s="23"/>
      <c r="H25" s="23"/>
      <c r="I25" s="23"/>
      <c r="J25" s="23"/>
      <c r="K25" s="24">
        <v>1456000</v>
      </c>
      <c r="L25" s="25">
        <v>1100000</v>
      </c>
      <c r="M25" s="25">
        <v>0</v>
      </c>
      <c r="N25" s="25">
        <v>1100000</v>
      </c>
      <c r="O25" s="25">
        <v>0</v>
      </c>
      <c r="P25" s="25">
        <v>1100000</v>
      </c>
      <c r="Q25" s="25">
        <v>0</v>
      </c>
      <c r="R25" s="12"/>
      <c r="S25" s="24">
        <v>1514000</v>
      </c>
      <c r="T25" s="24">
        <v>1574000</v>
      </c>
    </row>
    <row r="26" spans="1:20" s="4" customFormat="1" outlineLevel="1" x14ac:dyDescent="0.25">
      <c r="A26" s="19" t="s">
        <v>29</v>
      </c>
      <c r="B26" s="20" t="s">
        <v>4</v>
      </c>
      <c r="C26" s="21" t="s">
        <v>30</v>
      </c>
      <c r="D26" s="21" t="s">
        <v>5</v>
      </c>
      <c r="E26" s="22" t="s">
        <v>4</v>
      </c>
      <c r="F26" s="23"/>
      <c r="G26" s="23"/>
      <c r="H26" s="23"/>
      <c r="I26" s="23"/>
      <c r="J26" s="23"/>
      <c r="K26" s="24">
        <f>K27+K29</f>
        <v>5928000</v>
      </c>
      <c r="L26" s="24">
        <f t="shared" ref="L26:T26" si="10">L27+L29</f>
        <v>5700000</v>
      </c>
      <c r="M26" s="24">
        <f t="shared" si="10"/>
        <v>0</v>
      </c>
      <c r="N26" s="24">
        <f t="shared" si="10"/>
        <v>5700000</v>
      </c>
      <c r="O26" s="24">
        <f t="shared" si="10"/>
        <v>0</v>
      </c>
      <c r="P26" s="24">
        <f t="shared" si="10"/>
        <v>5700000</v>
      </c>
      <c r="Q26" s="24">
        <f t="shared" si="10"/>
        <v>0</v>
      </c>
      <c r="R26" s="24">
        <f t="shared" si="10"/>
        <v>0</v>
      </c>
      <c r="S26" s="24">
        <f t="shared" si="10"/>
        <v>6164000</v>
      </c>
      <c r="T26" s="24">
        <f t="shared" si="10"/>
        <v>6411000</v>
      </c>
    </row>
    <row r="27" spans="1:20" s="4" customFormat="1" outlineLevel="2" x14ac:dyDescent="0.25">
      <c r="A27" s="19" t="s">
        <v>31</v>
      </c>
      <c r="B27" s="20" t="s">
        <v>4</v>
      </c>
      <c r="C27" s="21" t="s">
        <v>32</v>
      </c>
      <c r="D27" s="21" t="s">
        <v>5</v>
      </c>
      <c r="E27" s="22" t="s">
        <v>4</v>
      </c>
      <c r="F27" s="23"/>
      <c r="G27" s="23"/>
      <c r="H27" s="23"/>
      <c r="I27" s="23"/>
      <c r="J27" s="23"/>
      <c r="K27" s="24">
        <f>K28</f>
        <v>2288000</v>
      </c>
      <c r="L27" s="24">
        <f t="shared" ref="L27:T27" si="11">L28</f>
        <v>2200000</v>
      </c>
      <c r="M27" s="24">
        <f t="shared" si="11"/>
        <v>0</v>
      </c>
      <c r="N27" s="24">
        <f t="shared" si="11"/>
        <v>2200000</v>
      </c>
      <c r="O27" s="24">
        <f t="shared" si="11"/>
        <v>0</v>
      </c>
      <c r="P27" s="24">
        <f t="shared" si="11"/>
        <v>2200000</v>
      </c>
      <c r="Q27" s="24">
        <f t="shared" si="11"/>
        <v>0</v>
      </c>
      <c r="R27" s="24">
        <f t="shared" si="11"/>
        <v>0</v>
      </c>
      <c r="S27" s="24">
        <f t="shared" si="11"/>
        <v>2379000</v>
      </c>
      <c r="T27" s="24">
        <f t="shared" si="11"/>
        <v>2474000</v>
      </c>
    </row>
    <row r="28" spans="1:20" s="4" customFormat="1" ht="25.5" outlineLevel="3" x14ac:dyDescent="0.25">
      <c r="A28" s="19" t="s">
        <v>33</v>
      </c>
      <c r="B28" s="20" t="s">
        <v>4</v>
      </c>
      <c r="C28" s="21" t="s">
        <v>34</v>
      </c>
      <c r="D28" s="21" t="s">
        <v>5</v>
      </c>
      <c r="E28" s="22" t="s">
        <v>11</v>
      </c>
      <c r="F28" s="23"/>
      <c r="G28" s="23"/>
      <c r="H28" s="23"/>
      <c r="I28" s="23"/>
      <c r="J28" s="23"/>
      <c r="K28" s="24">
        <v>2288000</v>
      </c>
      <c r="L28" s="25">
        <v>2200000</v>
      </c>
      <c r="M28" s="25">
        <v>0</v>
      </c>
      <c r="N28" s="25">
        <v>2200000</v>
      </c>
      <c r="O28" s="25">
        <v>0</v>
      </c>
      <c r="P28" s="25">
        <v>2200000</v>
      </c>
      <c r="Q28" s="25">
        <v>0</v>
      </c>
      <c r="R28" s="12"/>
      <c r="S28" s="24">
        <v>2379000</v>
      </c>
      <c r="T28" s="24">
        <v>2474000</v>
      </c>
    </row>
    <row r="29" spans="1:20" s="4" customFormat="1" outlineLevel="2" x14ac:dyDescent="0.25">
      <c r="A29" s="19" t="s">
        <v>35</v>
      </c>
      <c r="B29" s="20" t="s">
        <v>4</v>
      </c>
      <c r="C29" s="21" t="s">
        <v>36</v>
      </c>
      <c r="D29" s="21" t="s">
        <v>5</v>
      </c>
      <c r="E29" s="22" t="s">
        <v>4</v>
      </c>
      <c r="F29" s="23"/>
      <c r="G29" s="23"/>
      <c r="H29" s="23"/>
      <c r="I29" s="23"/>
      <c r="J29" s="23"/>
      <c r="K29" s="24">
        <f>K30+K31</f>
        <v>3640000</v>
      </c>
      <c r="L29" s="24">
        <f t="shared" ref="L29:T29" si="12">L30+L31</f>
        <v>3500000</v>
      </c>
      <c r="M29" s="24">
        <f t="shared" si="12"/>
        <v>0</v>
      </c>
      <c r="N29" s="24">
        <f t="shared" si="12"/>
        <v>3500000</v>
      </c>
      <c r="O29" s="24">
        <f t="shared" si="12"/>
        <v>0</v>
      </c>
      <c r="P29" s="24">
        <f t="shared" si="12"/>
        <v>3500000</v>
      </c>
      <c r="Q29" s="24">
        <f t="shared" si="12"/>
        <v>0</v>
      </c>
      <c r="R29" s="24">
        <f t="shared" si="12"/>
        <v>0</v>
      </c>
      <c r="S29" s="24">
        <f t="shared" si="12"/>
        <v>3785000</v>
      </c>
      <c r="T29" s="24">
        <f t="shared" si="12"/>
        <v>3937000</v>
      </c>
    </row>
    <row r="30" spans="1:20" s="4" customFormat="1" ht="25.5" outlineLevel="3" x14ac:dyDescent="0.25">
      <c r="A30" s="19" t="s">
        <v>37</v>
      </c>
      <c r="B30" s="20" t="s">
        <v>4</v>
      </c>
      <c r="C30" s="21" t="s">
        <v>38</v>
      </c>
      <c r="D30" s="21" t="s">
        <v>5</v>
      </c>
      <c r="E30" s="22" t="s">
        <v>11</v>
      </c>
      <c r="F30" s="23"/>
      <c r="G30" s="23"/>
      <c r="H30" s="23"/>
      <c r="I30" s="23"/>
      <c r="J30" s="23"/>
      <c r="K30" s="24">
        <v>2795000</v>
      </c>
      <c r="L30" s="25">
        <v>2695000</v>
      </c>
      <c r="M30" s="25">
        <v>0</v>
      </c>
      <c r="N30" s="25">
        <v>2695000</v>
      </c>
      <c r="O30" s="25">
        <v>0</v>
      </c>
      <c r="P30" s="25">
        <v>2695000</v>
      </c>
      <c r="Q30" s="25">
        <v>0</v>
      </c>
      <c r="R30" s="12"/>
      <c r="S30" s="24">
        <v>2940000</v>
      </c>
      <c r="T30" s="24">
        <v>3092000</v>
      </c>
    </row>
    <row r="31" spans="1:20" s="4" customFormat="1" ht="25.5" outlineLevel="3" x14ac:dyDescent="0.25">
      <c r="A31" s="19" t="s">
        <v>39</v>
      </c>
      <c r="B31" s="20" t="s">
        <v>4</v>
      </c>
      <c r="C31" s="21" t="s">
        <v>40</v>
      </c>
      <c r="D31" s="21" t="s">
        <v>5</v>
      </c>
      <c r="E31" s="22" t="s">
        <v>11</v>
      </c>
      <c r="F31" s="23"/>
      <c r="G31" s="23"/>
      <c r="H31" s="23"/>
      <c r="I31" s="23"/>
      <c r="J31" s="23"/>
      <c r="K31" s="24">
        <v>845000</v>
      </c>
      <c r="L31" s="25">
        <v>805000</v>
      </c>
      <c r="M31" s="25">
        <v>0</v>
      </c>
      <c r="N31" s="25">
        <v>805000</v>
      </c>
      <c r="O31" s="25">
        <v>0</v>
      </c>
      <c r="P31" s="25">
        <v>805000</v>
      </c>
      <c r="Q31" s="25">
        <v>0</v>
      </c>
      <c r="R31" s="12"/>
      <c r="S31" s="24">
        <v>845000</v>
      </c>
      <c r="T31" s="24">
        <v>845000</v>
      </c>
    </row>
    <row r="32" spans="1:20" s="4" customFormat="1" outlineLevel="1" x14ac:dyDescent="0.25">
      <c r="A32" s="19" t="s">
        <v>41</v>
      </c>
      <c r="B32" s="20" t="s">
        <v>4</v>
      </c>
      <c r="C32" s="21" t="s">
        <v>42</v>
      </c>
      <c r="D32" s="21" t="s">
        <v>5</v>
      </c>
      <c r="E32" s="22" t="s">
        <v>4</v>
      </c>
      <c r="F32" s="23"/>
      <c r="G32" s="23"/>
      <c r="H32" s="23"/>
      <c r="I32" s="23"/>
      <c r="J32" s="23"/>
      <c r="K32" s="24">
        <f>K33</f>
        <v>300000</v>
      </c>
      <c r="L32" s="24">
        <f t="shared" ref="L32:T32" si="13">L33</f>
        <v>0</v>
      </c>
      <c r="M32" s="24">
        <f t="shared" si="13"/>
        <v>0</v>
      </c>
      <c r="N32" s="24">
        <f t="shared" si="13"/>
        <v>0</v>
      </c>
      <c r="O32" s="24">
        <f t="shared" si="13"/>
        <v>0</v>
      </c>
      <c r="P32" s="24">
        <f t="shared" si="13"/>
        <v>0</v>
      </c>
      <c r="Q32" s="24">
        <f t="shared" si="13"/>
        <v>0</v>
      </c>
      <c r="R32" s="24">
        <f t="shared" si="13"/>
        <v>0</v>
      </c>
      <c r="S32" s="24">
        <f t="shared" si="13"/>
        <v>300000</v>
      </c>
      <c r="T32" s="24">
        <f t="shared" si="13"/>
        <v>300000</v>
      </c>
    </row>
    <row r="33" spans="1:21" s="4" customFormat="1" outlineLevel="3" x14ac:dyDescent="0.25">
      <c r="A33" s="19" t="s">
        <v>43</v>
      </c>
      <c r="B33" s="20" t="s">
        <v>4</v>
      </c>
      <c r="C33" s="21">
        <v>1070102001</v>
      </c>
      <c r="D33" s="21" t="s">
        <v>5</v>
      </c>
      <c r="E33" s="22" t="s">
        <v>11</v>
      </c>
      <c r="F33" s="23"/>
      <c r="G33" s="23"/>
      <c r="H33" s="23"/>
      <c r="I33" s="23"/>
      <c r="J33" s="23"/>
      <c r="K33" s="24">
        <v>300000</v>
      </c>
      <c r="L33" s="25"/>
      <c r="M33" s="25"/>
      <c r="N33" s="25"/>
      <c r="O33" s="25"/>
      <c r="P33" s="25"/>
      <c r="Q33" s="25"/>
      <c r="R33" s="12"/>
      <c r="S33" s="24">
        <v>300000</v>
      </c>
      <c r="T33" s="24">
        <v>300000</v>
      </c>
    </row>
    <row r="34" spans="1:21" s="4" customFormat="1" outlineLevel="1" x14ac:dyDescent="0.25">
      <c r="A34" s="19" t="s">
        <v>44</v>
      </c>
      <c r="B34" s="20" t="s">
        <v>4</v>
      </c>
      <c r="C34" s="21" t="s">
        <v>45</v>
      </c>
      <c r="D34" s="21" t="s">
        <v>5</v>
      </c>
      <c r="E34" s="22" t="s">
        <v>4</v>
      </c>
      <c r="F34" s="23"/>
      <c r="G34" s="23"/>
      <c r="H34" s="23"/>
      <c r="I34" s="23"/>
      <c r="J34" s="23"/>
      <c r="K34" s="24">
        <f>K35</f>
        <v>900000</v>
      </c>
      <c r="L34" s="24">
        <f t="shared" ref="L34:T34" si="14">L35</f>
        <v>0</v>
      </c>
      <c r="M34" s="24">
        <f t="shared" si="14"/>
        <v>0</v>
      </c>
      <c r="N34" s="24">
        <f t="shared" si="14"/>
        <v>0</v>
      </c>
      <c r="O34" s="24">
        <f t="shared" si="14"/>
        <v>0</v>
      </c>
      <c r="P34" s="24">
        <f t="shared" si="14"/>
        <v>0</v>
      </c>
      <c r="Q34" s="24">
        <f t="shared" si="14"/>
        <v>0</v>
      </c>
      <c r="R34" s="24">
        <f t="shared" si="14"/>
        <v>0</v>
      </c>
      <c r="S34" s="24">
        <f t="shared" si="14"/>
        <v>900000</v>
      </c>
      <c r="T34" s="24">
        <f t="shared" si="14"/>
        <v>900000</v>
      </c>
    </row>
    <row r="35" spans="1:21" s="4" customFormat="1" ht="25.5" outlineLevel="3" x14ac:dyDescent="0.25">
      <c r="A35" s="19" t="s">
        <v>46</v>
      </c>
      <c r="B35" s="20" t="s">
        <v>4</v>
      </c>
      <c r="C35" s="21" t="s">
        <v>47</v>
      </c>
      <c r="D35" s="21" t="s">
        <v>5</v>
      </c>
      <c r="E35" s="22" t="s">
        <v>11</v>
      </c>
      <c r="F35" s="23"/>
      <c r="G35" s="23"/>
      <c r="H35" s="23"/>
      <c r="I35" s="23"/>
      <c r="J35" s="23"/>
      <c r="K35" s="24">
        <v>900000</v>
      </c>
      <c r="L35" s="25"/>
      <c r="M35" s="25"/>
      <c r="N35" s="25"/>
      <c r="O35" s="25"/>
      <c r="P35" s="25"/>
      <c r="Q35" s="25"/>
      <c r="R35" s="12"/>
      <c r="S35" s="24">
        <v>900000</v>
      </c>
      <c r="T35" s="24">
        <v>900000</v>
      </c>
    </row>
    <row r="36" spans="1:21" s="4" customFormat="1" ht="25.5" outlineLevel="1" x14ac:dyDescent="0.25">
      <c r="A36" s="19" t="s">
        <v>48</v>
      </c>
      <c r="B36" s="20" t="s">
        <v>4</v>
      </c>
      <c r="C36" s="21" t="s">
        <v>49</v>
      </c>
      <c r="D36" s="21" t="s">
        <v>5</v>
      </c>
      <c r="E36" s="22" t="s">
        <v>4</v>
      </c>
      <c r="F36" s="23"/>
      <c r="G36" s="23"/>
      <c r="H36" s="23"/>
      <c r="I36" s="23"/>
      <c r="J36" s="23"/>
      <c r="K36" s="24">
        <f>K37+K40</f>
        <v>5200000</v>
      </c>
      <c r="L36" s="24">
        <f t="shared" ref="L36:Q36" si="15">L37+L40</f>
        <v>1100000</v>
      </c>
      <c r="M36" s="24">
        <f t="shared" si="15"/>
        <v>0</v>
      </c>
      <c r="N36" s="24">
        <f t="shared" si="15"/>
        <v>1100000</v>
      </c>
      <c r="O36" s="24">
        <f t="shared" si="15"/>
        <v>0</v>
      </c>
      <c r="P36" s="24">
        <f t="shared" si="15"/>
        <v>1100000</v>
      </c>
      <c r="Q36" s="24">
        <f t="shared" si="15"/>
        <v>0</v>
      </c>
      <c r="R36" s="12"/>
      <c r="S36" s="24">
        <f t="shared" ref="S36:T36" si="16">S37+S40</f>
        <v>5200000</v>
      </c>
      <c r="T36" s="24">
        <f t="shared" si="16"/>
        <v>5200000</v>
      </c>
    </row>
    <row r="37" spans="1:21" ht="51" outlineLevel="2" x14ac:dyDescent="0.25">
      <c r="A37" s="19" t="s">
        <v>50</v>
      </c>
      <c r="B37" s="20" t="s">
        <v>4</v>
      </c>
      <c r="C37" s="21" t="s">
        <v>51</v>
      </c>
      <c r="D37" s="21" t="s">
        <v>5</v>
      </c>
      <c r="E37" s="22" t="s">
        <v>4</v>
      </c>
      <c r="F37" s="23"/>
      <c r="G37" s="23"/>
      <c r="H37" s="23"/>
      <c r="I37" s="23"/>
      <c r="J37" s="23"/>
      <c r="K37" s="24">
        <f>K38+K39</f>
        <v>3700000</v>
      </c>
      <c r="L37" s="24">
        <f t="shared" ref="L37:T37" si="17">L38+L39</f>
        <v>0</v>
      </c>
      <c r="M37" s="24">
        <f t="shared" si="17"/>
        <v>0</v>
      </c>
      <c r="N37" s="24">
        <f t="shared" si="17"/>
        <v>0</v>
      </c>
      <c r="O37" s="24">
        <f t="shared" si="17"/>
        <v>0</v>
      </c>
      <c r="P37" s="24">
        <f t="shared" si="17"/>
        <v>0</v>
      </c>
      <c r="Q37" s="24">
        <f t="shared" si="17"/>
        <v>0</v>
      </c>
      <c r="R37" s="24">
        <f t="shared" si="17"/>
        <v>0</v>
      </c>
      <c r="S37" s="24">
        <f t="shared" si="17"/>
        <v>3700000</v>
      </c>
      <c r="T37" s="24">
        <f t="shared" si="17"/>
        <v>3700000</v>
      </c>
    </row>
    <row r="38" spans="1:21" ht="38.25" outlineLevel="3" x14ac:dyDescent="0.25">
      <c r="A38" s="19" t="s">
        <v>135</v>
      </c>
      <c r="B38" s="20" t="s">
        <v>4</v>
      </c>
      <c r="C38" s="21" t="s">
        <v>52</v>
      </c>
      <c r="D38" s="21" t="s">
        <v>5</v>
      </c>
      <c r="E38" s="22" t="s">
        <v>53</v>
      </c>
      <c r="F38" s="23"/>
      <c r="G38" s="23"/>
      <c r="H38" s="23"/>
      <c r="I38" s="23"/>
      <c r="J38" s="23"/>
      <c r="K38" s="24">
        <v>3500000</v>
      </c>
      <c r="L38" s="25"/>
      <c r="M38" s="25"/>
      <c r="N38" s="25"/>
      <c r="O38" s="25"/>
      <c r="P38" s="25"/>
      <c r="Q38" s="25"/>
      <c r="R38" s="12"/>
      <c r="S38" s="24">
        <v>3500000</v>
      </c>
      <c r="T38" s="24">
        <v>3500000</v>
      </c>
    </row>
    <row r="39" spans="1:21" ht="25.5" outlineLevel="3" x14ac:dyDescent="0.25">
      <c r="A39" s="19" t="s">
        <v>136</v>
      </c>
      <c r="B39" s="20" t="s">
        <v>4</v>
      </c>
      <c r="C39" s="21" t="s">
        <v>55</v>
      </c>
      <c r="D39" s="21" t="s">
        <v>5</v>
      </c>
      <c r="E39" s="22" t="s">
        <v>53</v>
      </c>
      <c r="F39" s="23"/>
      <c r="G39" s="23"/>
      <c r="H39" s="23"/>
      <c r="I39" s="23"/>
      <c r="J39" s="23"/>
      <c r="K39" s="24">
        <v>200000</v>
      </c>
      <c r="L39" s="25"/>
      <c r="M39" s="25"/>
      <c r="N39" s="25"/>
      <c r="O39" s="25"/>
      <c r="P39" s="25"/>
      <c r="Q39" s="25"/>
      <c r="R39" s="12"/>
      <c r="S39" s="24">
        <v>200000</v>
      </c>
      <c r="T39" s="24">
        <v>200000</v>
      </c>
    </row>
    <row r="40" spans="1:21" ht="38.25" outlineLevel="2" x14ac:dyDescent="0.25">
      <c r="A40" s="19" t="s">
        <v>56</v>
      </c>
      <c r="B40" s="20" t="s">
        <v>4</v>
      </c>
      <c r="C40" s="21" t="s">
        <v>57</v>
      </c>
      <c r="D40" s="21" t="s">
        <v>5</v>
      </c>
      <c r="E40" s="22" t="s">
        <v>4</v>
      </c>
      <c r="F40" s="23"/>
      <c r="G40" s="23"/>
      <c r="H40" s="23"/>
      <c r="I40" s="23"/>
      <c r="J40" s="23"/>
      <c r="K40" s="24">
        <v>1500000</v>
      </c>
      <c r="L40" s="25">
        <v>1100000</v>
      </c>
      <c r="M40" s="25">
        <v>0</v>
      </c>
      <c r="N40" s="25">
        <v>1100000</v>
      </c>
      <c r="O40" s="25">
        <v>0</v>
      </c>
      <c r="P40" s="25">
        <v>1100000</v>
      </c>
      <c r="Q40" s="25">
        <v>0</v>
      </c>
      <c r="R40" s="12"/>
      <c r="S40" s="24">
        <v>1500000</v>
      </c>
      <c r="T40" s="24">
        <v>1500000</v>
      </c>
    </row>
    <row r="41" spans="1:21" outlineLevel="1" x14ac:dyDescent="0.25">
      <c r="A41" s="19" t="s">
        <v>58</v>
      </c>
      <c r="B41" s="20" t="s">
        <v>4</v>
      </c>
      <c r="C41" s="21" t="s">
        <v>59</v>
      </c>
      <c r="D41" s="21" t="s">
        <v>5</v>
      </c>
      <c r="E41" s="22" t="s">
        <v>4</v>
      </c>
      <c r="F41" s="23"/>
      <c r="G41" s="23"/>
      <c r="H41" s="23"/>
      <c r="I41" s="23"/>
      <c r="J41" s="23"/>
      <c r="K41" s="24">
        <f>K42+K43</f>
        <v>196000</v>
      </c>
      <c r="L41" s="24">
        <f t="shared" ref="L41:T41" si="18">L42+L43</f>
        <v>0</v>
      </c>
      <c r="M41" s="24">
        <f t="shared" si="18"/>
        <v>0</v>
      </c>
      <c r="N41" s="24">
        <f t="shared" si="18"/>
        <v>0</v>
      </c>
      <c r="O41" s="24">
        <f t="shared" si="18"/>
        <v>0</v>
      </c>
      <c r="P41" s="24">
        <f t="shared" si="18"/>
        <v>0</v>
      </c>
      <c r="Q41" s="24">
        <f t="shared" si="18"/>
        <v>0</v>
      </c>
      <c r="R41" s="24">
        <f t="shared" si="18"/>
        <v>0</v>
      </c>
      <c r="S41" s="24">
        <f t="shared" si="18"/>
        <v>196000</v>
      </c>
      <c r="T41" s="24">
        <f t="shared" si="18"/>
        <v>196000</v>
      </c>
    </row>
    <row r="42" spans="1:21" outlineLevel="3" x14ac:dyDescent="0.25">
      <c r="A42" s="19" t="s">
        <v>205</v>
      </c>
      <c r="B42" s="20" t="s">
        <v>4</v>
      </c>
      <c r="C42" s="21">
        <v>1120101001</v>
      </c>
      <c r="D42" s="21" t="s">
        <v>5</v>
      </c>
      <c r="E42" s="22" t="s">
        <v>53</v>
      </c>
      <c r="F42" s="23"/>
      <c r="G42" s="23"/>
      <c r="H42" s="23"/>
      <c r="I42" s="23"/>
      <c r="J42" s="23"/>
      <c r="K42" s="24">
        <v>100000</v>
      </c>
      <c r="L42" s="25"/>
      <c r="M42" s="25"/>
      <c r="N42" s="25"/>
      <c r="O42" s="25"/>
      <c r="P42" s="25"/>
      <c r="Q42" s="25"/>
      <c r="R42" s="12"/>
      <c r="S42" s="24">
        <v>100000</v>
      </c>
      <c r="T42" s="24">
        <v>100000</v>
      </c>
      <c r="U42" s="7"/>
    </row>
    <row r="43" spans="1:21" outlineLevel="3" x14ac:dyDescent="0.25">
      <c r="A43" s="19" t="s">
        <v>60</v>
      </c>
      <c r="B43" s="20" t="s">
        <v>4</v>
      </c>
      <c r="C43" s="21">
        <v>1120104101</v>
      </c>
      <c r="D43" s="21" t="s">
        <v>5</v>
      </c>
      <c r="E43" s="22" t="s">
        <v>53</v>
      </c>
      <c r="F43" s="23"/>
      <c r="G43" s="23"/>
      <c r="H43" s="23"/>
      <c r="I43" s="23"/>
      <c r="J43" s="23"/>
      <c r="K43" s="24">
        <v>96000</v>
      </c>
      <c r="L43" s="25"/>
      <c r="M43" s="25"/>
      <c r="N43" s="25"/>
      <c r="O43" s="25"/>
      <c r="P43" s="25"/>
      <c r="Q43" s="25"/>
      <c r="R43" s="12"/>
      <c r="S43" s="24">
        <v>96000</v>
      </c>
      <c r="T43" s="24">
        <v>96000</v>
      </c>
      <c r="U43" s="7"/>
    </row>
    <row r="44" spans="1:21" outlineLevel="1" x14ac:dyDescent="0.25">
      <c r="A44" s="19" t="s">
        <v>61</v>
      </c>
      <c r="B44" s="20" t="s">
        <v>4</v>
      </c>
      <c r="C44" s="21" t="s">
        <v>62</v>
      </c>
      <c r="D44" s="21" t="s">
        <v>5</v>
      </c>
      <c r="E44" s="22" t="s">
        <v>4</v>
      </c>
      <c r="F44" s="23"/>
      <c r="G44" s="23"/>
      <c r="H44" s="23"/>
      <c r="I44" s="23"/>
      <c r="J44" s="23"/>
      <c r="K44" s="24">
        <f>K45+K47</f>
        <v>1400000</v>
      </c>
      <c r="L44" s="24">
        <f t="shared" ref="L44:T44" si="19">L45+L47</f>
        <v>0</v>
      </c>
      <c r="M44" s="24">
        <f t="shared" si="19"/>
        <v>0</v>
      </c>
      <c r="N44" s="24">
        <f t="shared" si="19"/>
        <v>0</v>
      </c>
      <c r="O44" s="24">
        <f t="shared" si="19"/>
        <v>0</v>
      </c>
      <c r="P44" s="24">
        <f t="shared" si="19"/>
        <v>0</v>
      </c>
      <c r="Q44" s="24">
        <f t="shared" si="19"/>
        <v>0</v>
      </c>
      <c r="R44" s="24">
        <f t="shared" si="19"/>
        <v>0</v>
      </c>
      <c r="S44" s="24">
        <f t="shared" si="19"/>
        <v>1400000</v>
      </c>
      <c r="T44" s="24">
        <f t="shared" si="19"/>
        <v>1400000</v>
      </c>
    </row>
    <row r="45" spans="1:21" outlineLevel="2" x14ac:dyDescent="0.25">
      <c r="A45" s="19" t="s">
        <v>63</v>
      </c>
      <c r="B45" s="20" t="s">
        <v>4</v>
      </c>
      <c r="C45" s="21" t="s">
        <v>64</v>
      </c>
      <c r="D45" s="21" t="s">
        <v>5</v>
      </c>
      <c r="E45" s="22" t="s">
        <v>4</v>
      </c>
      <c r="F45" s="23"/>
      <c r="G45" s="23"/>
      <c r="H45" s="23"/>
      <c r="I45" s="23"/>
      <c r="J45" s="23"/>
      <c r="K45" s="24">
        <f>K46</f>
        <v>725000</v>
      </c>
      <c r="L45" s="24">
        <f t="shared" ref="L45:T45" si="20">L46</f>
        <v>0</v>
      </c>
      <c r="M45" s="24">
        <f t="shared" si="20"/>
        <v>0</v>
      </c>
      <c r="N45" s="24">
        <f t="shared" si="20"/>
        <v>0</v>
      </c>
      <c r="O45" s="24">
        <f t="shared" si="20"/>
        <v>0</v>
      </c>
      <c r="P45" s="24">
        <f t="shared" si="20"/>
        <v>0</v>
      </c>
      <c r="Q45" s="24">
        <f t="shared" si="20"/>
        <v>0</v>
      </c>
      <c r="R45" s="24">
        <f t="shared" si="20"/>
        <v>0</v>
      </c>
      <c r="S45" s="24">
        <f t="shared" si="20"/>
        <v>725000</v>
      </c>
      <c r="T45" s="24">
        <f t="shared" si="20"/>
        <v>725000</v>
      </c>
      <c r="U45" s="7"/>
    </row>
    <row r="46" spans="1:21" ht="25.5" outlineLevel="3" x14ac:dyDescent="0.25">
      <c r="A46" s="19" t="s">
        <v>65</v>
      </c>
      <c r="B46" s="20" t="s">
        <v>4</v>
      </c>
      <c r="C46" s="21" t="s">
        <v>66</v>
      </c>
      <c r="D46" s="21" t="s">
        <v>5</v>
      </c>
      <c r="E46" s="22" t="s">
        <v>67</v>
      </c>
      <c r="F46" s="23"/>
      <c r="G46" s="23"/>
      <c r="H46" s="23"/>
      <c r="I46" s="23"/>
      <c r="J46" s="23"/>
      <c r="K46" s="24">
        <v>725000</v>
      </c>
      <c r="L46" s="25"/>
      <c r="M46" s="25"/>
      <c r="N46" s="25"/>
      <c r="O46" s="25"/>
      <c r="P46" s="25"/>
      <c r="Q46" s="25"/>
      <c r="R46" s="12"/>
      <c r="S46" s="24">
        <v>725000</v>
      </c>
      <c r="T46" s="24">
        <v>725000</v>
      </c>
      <c r="U46" s="7"/>
    </row>
    <row r="47" spans="1:21" outlineLevel="2" x14ac:dyDescent="0.25">
      <c r="A47" s="19" t="s">
        <v>69</v>
      </c>
      <c r="B47" s="20" t="s">
        <v>4</v>
      </c>
      <c r="C47" s="21" t="s">
        <v>70</v>
      </c>
      <c r="D47" s="21" t="s">
        <v>5</v>
      </c>
      <c r="E47" s="22" t="s">
        <v>4</v>
      </c>
      <c r="F47" s="23"/>
      <c r="G47" s="23"/>
      <c r="H47" s="23"/>
      <c r="I47" s="23"/>
      <c r="J47" s="23"/>
      <c r="K47" s="24">
        <f>K48</f>
        <v>675000</v>
      </c>
      <c r="L47" s="24">
        <f t="shared" ref="L47:T47" si="21">L48</f>
        <v>0</v>
      </c>
      <c r="M47" s="24">
        <f t="shared" si="21"/>
        <v>0</v>
      </c>
      <c r="N47" s="24">
        <f t="shared" si="21"/>
        <v>0</v>
      </c>
      <c r="O47" s="24">
        <f t="shared" si="21"/>
        <v>0</v>
      </c>
      <c r="P47" s="24">
        <f t="shared" si="21"/>
        <v>0</v>
      </c>
      <c r="Q47" s="24">
        <f t="shared" si="21"/>
        <v>0</v>
      </c>
      <c r="R47" s="24">
        <f t="shared" si="21"/>
        <v>0</v>
      </c>
      <c r="S47" s="24">
        <f t="shared" si="21"/>
        <v>675000</v>
      </c>
      <c r="T47" s="24">
        <f t="shared" si="21"/>
        <v>675000</v>
      </c>
    </row>
    <row r="48" spans="1:21" outlineLevel="3" x14ac:dyDescent="0.25">
      <c r="A48" s="19" t="s">
        <v>137</v>
      </c>
      <c r="B48" s="20" t="s">
        <v>4</v>
      </c>
      <c r="C48" s="21" t="s">
        <v>71</v>
      </c>
      <c r="D48" s="21" t="s">
        <v>5</v>
      </c>
      <c r="E48" s="22" t="s">
        <v>67</v>
      </c>
      <c r="F48" s="23"/>
      <c r="G48" s="23"/>
      <c r="H48" s="23"/>
      <c r="I48" s="23"/>
      <c r="J48" s="23"/>
      <c r="K48" s="24">
        <v>675000</v>
      </c>
      <c r="L48" s="25"/>
      <c r="M48" s="25"/>
      <c r="N48" s="25"/>
      <c r="O48" s="25"/>
      <c r="P48" s="25"/>
      <c r="Q48" s="25"/>
      <c r="R48" s="12"/>
      <c r="S48" s="24">
        <v>675000</v>
      </c>
      <c r="T48" s="24">
        <v>675000</v>
      </c>
    </row>
    <row r="49" spans="1:20" outlineLevel="1" x14ac:dyDescent="0.25">
      <c r="A49" s="19" t="s">
        <v>72</v>
      </c>
      <c r="B49" s="20" t="s">
        <v>4</v>
      </c>
      <c r="C49" s="21" t="s">
        <v>73</v>
      </c>
      <c r="D49" s="21" t="s">
        <v>5</v>
      </c>
      <c r="E49" s="22" t="s">
        <v>4</v>
      </c>
      <c r="F49" s="23"/>
      <c r="G49" s="23"/>
      <c r="H49" s="23"/>
      <c r="I49" s="23"/>
      <c r="J49" s="23"/>
      <c r="K49" s="24">
        <f>K50+K52</f>
        <v>500000</v>
      </c>
      <c r="L49" s="24">
        <f t="shared" ref="L49:T49" si="22">L50+L52</f>
        <v>0</v>
      </c>
      <c r="M49" s="24">
        <f t="shared" si="22"/>
        <v>0</v>
      </c>
      <c r="N49" s="24">
        <f t="shared" si="22"/>
        <v>0</v>
      </c>
      <c r="O49" s="24">
        <f t="shared" si="22"/>
        <v>0</v>
      </c>
      <c r="P49" s="24">
        <f t="shared" si="22"/>
        <v>0</v>
      </c>
      <c r="Q49" s="24">
        <f t="shared" si="22"/>
        <v>0</v>
      </c>
      <c r="R49" s="24">
        <f t="shared" si="22"/>
        <v>0</v>
      </c>
      <c r="S49" s="24">
        <f t="shared" si="22"/>
        <v>500000</v>
      </c>
      <c r="T49" s="24">
        <f t="shared" si="22"/>
        <v>500000</v>
      </c>
    </row>
    <row r="50" spans="1:20" ht="38.25" outlineLevel="2" x14ac:dyDescent="0.25">
      <c r="A50" s="19" t="s">
        <v>74</v>
      </c>
      <c r="B50" s="20" t="s">
        <v>4</v>
      </c>
      <c r="C50" s="21" t="s">
        <v>75</v>
      </c>
      <c r="D50" s="21" t="s">
        <v>5</v>
      </c>
      <c r="E50" s="22" t="s">
        <v>4</v>
      </c>
      <c r="F50" s="23"/>
      <c r="G50" s="23"/>
      <c r="H50" s="23"/>
      <c r="I50" s="23"/>
      <c r="J50" s="23"/>
      <c r="K50" s="24">
        <f>K51</f>
        <v>300000</v>
      </c>
      <c r="L50" s="24">
        <f t="shared" ref="L50:T50" si="23">L51</f>
        <v>0</v>
      </c>
      <c r="M50" s="24">
        <f t="shared" si="23"/>
        <v>0</v>
      </c>
      <c r="N50" s="24">
        <f t="shared" si="23"/>
        <v>0</v>
      </c>
      <c r="O50" s="24">
        <f t="shared" si="23"/>
        <v>0</v>
      </c>
      <c r="P50" s="24">
        <f t="shared" si="23"/>
        <v>0</v>
      </c>
      <c r="Q50" s="24">
        <f t="shared" si="23"/>
        <v>0</v>
      </c>
      <c r="R50" s="24">
        <f t="shared" si="23"/>
        <v>0</v>
      </c>
      <c r="S50" s="24">
        <f t="shared" si="23"/>
        <v>300000</v>
      </c>
      <c r="T50" s="24">
        <f t="shared" si="23"/>
        <v>300000</v>
      </c>
    </row>
    <row r="51" spans="1:20" ht="51" outlineLevel="3" x14ac:dyDescent="0.25">
      <c r="A51" s="19" t="s">
        <v>138</v>
      </c>
      <c r="B51" s="20" t="s">
        <v>4</v>
      </c>
      <c r="C51" s="21" t="s">
        <v>76</v>
      </c>
      <c r="D51" s="21" t="s">
        <v>5</v>
      </c>
      <c r="E51" s="22" t="s">
        <v>77</v>
      </c>
      <c r="F51" s="23"/>
      <c r="G51" s="23"/>
      <c r="H51" s="23"/>
      <c r="I51" s="23"/>
      <c r="J51" s="23"/>
      <c r="K51" s="24">
        <v>300000</v>
      </c>
      <c r="L51" s="25"/>
      <c r="M51" s="25"/>
      <c r="N51" s="25"/>
      <c r="O51" s="25"/>
      <c r="P51" s="25"/>
      <c r="Q51" s="25"/>
      <c r="R51" s="12"/>
      <c r="S51" s="24">
        <v>300000</v>
      </c>
      <c r="T51" s="24">
        <v>300000</v>
      </c>
    </row>
    <row r="52" spans="1:20" outlineLevel="2" x14ac:dyDescent="0.25">
      <c r="A52" s="19" t="s">
        <v>78</v>
      </c>
      <c r="B52" s="20" t="s">
        <v>4</v>
      </c>
      <c r="C52" s="21" t="s">
        <v>79</v>
      </c>
      <c r="D52" s="21" t="s">
        <v>5</v>
      </c>
      <c r="E52" s="22" t="s">
        <v>4</v>
      </c>
      <c r="F52" s="23"/>
      <c r="G52" s="23"/>
      <c r="H52" s="23"/>
      <c r="I52" s="23"/>
      <c r="J52" s="23"/>
      <c r="K52" s="24">
        <f>K53</f>
        <v>200000</v>
      </c>
      <c r="L52" s="24">
        <f t="shared" ref="L52:T52" si="24">L53</f>
        <v>0</v>
      </c>
      <c r="M52" s="24">
        <f t="shared" si="24"/>
        <v>0</v>
      </c>
      <c r="N52" s="24">
        <f t="shared" si="24"/>
        <v>0</v>
      </c>
      <c r="O52" s="24">
        <f t="shared" si="24"/>
        <v>0</v>
      </c>
      <c r="P52" s="24">
        <f t="shared" si="24"/>
        <v>0</v>
      </c>
      <c r="Q52" s="24">
        <f t="shared" si="24"/>
        <v>0</v>
      </c>
      <c r="R52" s="24">
        <f t="shared" si="24"/>
        <v>0</v>
      </c>
      <c r="S52" s="24">
        <f t="shared" si="24"/>
        <v>200000</v>
      </c>
      <c r="T52" s="24">
        <f t="shared" si="24"/>
        <v>200000</v>
      </c>
    </row>
    <row r="53" spans="1:20" ht="25.5" outlineLevel="3" x14ac:dyDescent="0.25">
      <c r="A53" s="19" t="s">
        <v>139</v>
      </c>
      <c r="B53" s="20" t="s">
        <v>4</v>
      </c>
      <c r="C53" s="21" t="s">
        <v>80</v>
      </c>
      <c r="D53" s="21" t="s">
        <v>5</v>
      </c>
      <c r="E53" s="22" t="s">
        <v>81</v>
      </c>
      <c r="F53" s="23"/>
      <c r="G53" s="23"/>
      <c r="H53" s="23"/>
      <c r="I53" s="23"/>
      <c r="J53" s="23"/>
      <c r="K53" s="24">
        <v>200000</v>
      </c>
      <c r="L53" s="25"/>
      <c r="M53" s="25"/>
      <c r="N53" s="25"/>
      <c r="O53" s="25"/>
      <c r="P53" s="25"/>
      <c r="Q53" s="25"/>
      <c r="R53" s="12"/>
      <c r="S53" s="24">
        <v>200000</v>
      </c>
      <c r="T53" s="24">
        <v>200000</v>
      </c>
    </row>
    <row r="54" spans="1:20" outlineLevel="1" x14ac:dyDescent="0.25">
      <c r="A54" s="19" t="s">
        <v>82</v>
      </c>
      <c r="B54" s="20" t="s">
        <v>4</v>
      </c>
      <c r="C54" s="21" t="s">
        <v>83</v>
      </c>
      <c r="D54" s="21" t="s">
        <v>5</v>
      </c>
      <c r="E54" s="22" t="s">
        <v>4</v>
      </c>
      <c r="F54" s="23"/>
      <c r="G54" s="23"/>
      <c r="H54" s="23"/>
      <c r="I54" s="23"/>
      <c r="J54" s="23"/>
      <c r="K54" s="24">
        <f>K55</f>
        <v>500000</v>
      </c>
      <c r="L54" s="24">
        <f t="shared" ref="L54:T54" si="25">L55</f>
        <v>0</v>
      </c>
      <c r="M54" s="24">
        <f t="shared" si="25"/>
        <v>0</v>
      </c>
      <c r="N54" s="24">
        <f t="shared" si="25"/>
        <v>0</v>
      </c>
      <c r="O54" s="24">
        <f t="shared" si="25"/>
        <v>0</v>
      </c>
      <c r="P54" s="24">
        <f t="shared" si="25"/>
        <v>0</v>
      </c>
      <c r="Q54" s="24">
        <f t="shared" si="25"/>
        <v>0</v>
      </c>
      <c r="R54" s="24">
        <f t="shared" si="25"/>
        <v>0</v>
      </c>
      <c r="S54" s="24">
        <f t="shared" si="25"/>
        <v>500000</v>
      </c>
      <c r="T54" s="24">
        <f t="shared" si="25"/>
        <v>500000</v>
      </c>
    </row>
    <row r="55" spans="1:20" ht="38.25" outlineLevel="2" x14ac:dyDescent="0.25">
      <c r="A55" s="19" t="s">
        <v>84</v>
      </c>
      <c r="B55" s="20" t="s">
        <v>4</v>
      </c>
      <c r="C55" s="21" t="s">
        <v>85</v>
      </c>
      <c r="D55" s="21" t="s">
        <v>5</v>
      </c>
      <c r="E55" s="22" t="s">
        <v>4</v>
      </c>
      <c r="F55" s="23"/>
      <c r="G55" s="23"/>
      <c r="H55" s="23"/>
      <c r="I55" s="23"/>
      <c r="J55" s="23"/>
      <c r="K55" s="24">
        <f>K56</f>
        <v>500000</v>
      </c>
      <c r="L55" s="24">
        <f t="shared" ref="L55:T55" si="26">L56</f>
        <v>0</v>
      </c>
      <c r="M55" s="24">
        <f t="shared" si="26"/>
        <v>0</v>
      </c>
      <c r="N55" s="24">
        <f t="shared" si="26"/>
        <v>0</v>
      </c>
      <c r="O55" s="24">
        <f t="shared" si="26"/>
        <v>0</v>
      </c>
      <c r="P55" s="24">
        <f t="shared" si="26"/>
        <v>0</v>
      </c>
      <c r="Q55" s="24">
        <f t="shared" si="26"/>
        <v>0</v>
      </c>
      <c r="R55" s="24">
        <f t="shared" si="26"/>
        <v>0</v>
      </c>
      <c r="S55" s="24">
        <f t="shared" si="26"/>
        <v>500000</v>
      </c>
      <c r="T55" s="24">
        <f t="shared" si="26"/>
        <v>500000</v>
      </c>
    </row>
    <row r="56" spans="1:20" ht="25.5" outlineLevel="3" x14ac:dyDescent="0.25">
      <c r="A56" s="19" t="s">
        <v>140</v>
      </c>
      <c r="B56" s="20" t="s">
        <v>4</v>
      </c>
      <c r="C56" s="21" t="s">
        <v>86</v>
      </c>
      <c r="D56" s="21" t="s">
        <v>5</v>
      </c>
      <c r="E56" s="22" t="s">
        <v>87</v>
      </c>
      <c r="F56" s="23"/>
      <c r="G56" s="23"/>
      <c r="H56" s="23"/>
      <c r="I56" s="23"/>
      <c r="J56" s="23"/>
      <c r="K56" s="24">
        <v>500000</v>
      </c>
      <c r="L56" s="25"/>
      <c r="M56" s="25"/>
      <c r="N56" s="25"/>
      <c r="O56" s="25"/>
      <c r="P56" s="25"/>
      <c r="Q56" s="25"/>
      <c r="R56" s="12"/>
      <c r="S56" s="24">
        <v>500000</v>
      </c>
      <c r="T56" s="24">
        <v>500000</v>
      </c>
    </row>
    <row r="57" spans="1:20" outlineLevel="1" x14ac:dyDescent="0.25">
      <c r="A57" s="19" t="s">
        <v>88</v>
      </c>
      <c r="B57" s="20" t="s">
        <v>4</v>
      </c>
      <c r="C57" s="21" t="s">
        <v>89</v>
      </c>
      <c r="D57" s="21" t="s">
        <v>5</v>
      </c>
      <c r="E57" s="22" t="s">
        <v>4</v>
      </c>
      <c r="F57" s="23"/>
      <c r="G57" s="23"/>
      <c r="H57" s="23"/>
      <c r="I57" s="23"/>
      <c r="J57" s="23"/>
      <c r="K57" s="24">
        <f>K58+K60+K62</f>
        <v>1300000</v>
      </c>
      <c r="L57" s="24">
        <f t="shared" ref="L57:T57" si="27">L58+L60+L62</f>
        <v>2000000</v>
      </c>
      <c r="M57" s="24">
        <f t="shared" si="27"/>
        <v>0</v>
      </c>
      <c r="N57" s="24">
        <f t="shared" si="27"/>
        <v>2000000</v>
      </c>
      <c r="O57" s="24">
        <f t="shared" si="27"/>
        <v>0</v>
      </c>
      <c r="P57" s="24">
        <f t="shared" si="27"/>
        <v>2000000</v>
      </c>
      <c r="Q57" s="24">
        <f t="shared" si="27"/>
        <v>0</v>
      </c>
      <c r="R57" s="24">
        <f t="shared" si="27"/>
        <v>0</v>
      </c>
      <c r="S57" s="24">
        <f t="shared" si="27"/>
        <v>1300000</v>
      </c>
      <c r="T57" s="24">
        <f t="shared" si="27"/>
        <v>1300000</v>
      </c>
    </row>
    <row r="58" spans="1:20" outlineLevel="2" x14ac:dyDescent="0.25">
      <c r="A58" s="19" t="s">
        <v>90</v>
      </c>
      <c r="B58" s="20" t="s">
        <v>4</v>
      </c>
      <c r="C58" s="21" t="s">
        <v>91</v>
      </c>
      <c r="D58" s="21" t="s">
        <v>5</v>
      </c>
      <c r="E58" s="22" t="s">
        <v>4</v>
      </c>
      <c r="F58" s="23"/>
      <c r="G58" s="23"/>
      <c r="H58" s="23"/>
      <c r="I58" s="23"/>
      <c r="J58" s="23"/>
      <c r="K58" s="24">
        <f>K59</f>
        <v>50000</v>
      </c>
      <c r="L58" s="24">
        <f t="shared" ref="L58:T58" si="28">L59</f>
        <v>2000000</v>
      </c>
      <c r="M58" s="24">
        <f t="shared" si="28"/>
        <v>0</v>
      </c>
      <c r="N58" s="24">
        <f t="shared" si="28"/>
        <v>2000000</v>
      </c>
      <c r="O58" s="24">
        <f t="shared" si="28"/>
        <v>0</v>
      </c>
      <c r="P58" s="24">
        <f t="shared" si="28"/>
        <v>2000000</v>
      </c>
      <c r="Q58" s="24">
        <f t="shared" si="28"/>
        <v>0</v>
      </c>
      <c r="R58" s="24">
        <f t="shared" si="28"/>
        <v>0</v>
      </c>
      <c r="S58" s="24">
        <f t="shared" si="28"/>
        <v>50000</v>
      </c>
      <c r="T58" s="24">
        <f t="shared" si="28"/>
        <v>50000</v>
      </c>
    </row>
    <row r="59" spans="1:20" outlineLevel="3" x14ac:dyDescent="0.25">
      <c r="A59" s="19" t="s">
        <v>92</v>
      </c>
      <c r="B59" s="20" t="s">
        <v>4</v>
      </c>
      <c r="C59" s="21" t="s">
        <v>93</v>
      </c>
      <c r="D59" s="21" t="s">
        <v>5</v>
      </c>
      <c r="E59" s="22" t="s">
        <v>94</v>
      </c>
      <c r="F59" s="23"/>
      <c r="G59" s="23"/>
      <c r="H59" s="23"/>
      <c r="I59" s="23"/>
      <c r="J59" s="23"/>
      <c r="K59" s="24">
        <v>50000</v>
      </c>
      <c r="L59" s="25">
        <v>2000000</v>
      </c>
      <c r="M59" s="25">
        <v>0</v>
      </c>
      <c r="N59" s="25">
        <v>2000000</v>
      </c>
      <c r="O59" s="25">
        <v>0</v>
      </c>
      <c r="P59" s="25">
        <v>2000000</v>
      </c>
      <c r="Q59" s="25">
        <v>0</v>
      </c>
      <c r="R59" s="12"/>
      <c r="S59" s="24">
        <v>50000</v>
      </c>
      <c r="T59" s="24">
        <v>50000</v>
      </c>
    </row>
    <row r="60" spans="1:20" outlineLevel="3" x14ac:dyDescent="0.25">
      <c r="A60" s="19" t="s">
        <v>193</v>
      </c>
      <c r="B60" s="20"/>
      <c r="C60" s="21">
        <v>1171400000</v>
      </c>
      <c r="D60" s="21" t="s">
        <v>5</v>
      </c>
      <c r="E60" s="22">
        <v>150</v>
      </c>
      <c r="F60" s="23"/>
      <c r="G60" s="23"/>
      <c r="H60" s="23"/>
      <c r="I60" s="23"/>
      <c r="J60" s="23"/>
      <c r="K60" s="24">
        <f>K61</f>
        <v>400000</v>
      </c>
      <c r="L60" s="24">
        <f t="shared" ref="L60:T60" si="29">L61</f>
        <v>0</v>
      </c>
      <c r="M60" s="24">
        <f t="shared" si="29"/>
        <v>0</v>
      </c>
      <c r="N60" s="24">
        <f t="shared" si="29"/>
        <v>0</v>
      </c>
      <c r="O60" s="24">
        <f t="shared" si="29"/>
        <v>0</v>
      </c>
      <c r="P60" s="24">
        <f t="shared" si="29"/>
        <v>0</v>
      </c>
      <c r="Q60" s="24">
        <f t="shared" si="29"/>
        <v>0</v>
      </c>
      <c r="R60" s="24">
        <f t="shared" si="29"/>
        <v>0</v>
      </c>
      <c r="S60" s="24">
        <f t="shared" si="29"/>
        <v>400000</v>
      </c>
      <c r="T60" s="24">
        <f t="shared" si="29"/>
        <v>400000</v>
      </c>
    </row>
    <row r="61" spans="1:20" outlineLevel="3" x14ac:dyDescent="0.25">
      <c r="A61" s="19" t="s">
        <v>194</v>
      </c>
      <c r="B61" s="20"/>
      <c r="C61" s="21">
        <v>1171402014</v>
      </c>
      <c r="D61" s="21" t="s">
        <v>5</v>
      </c>
      <c r="E61" s="22">
        <v>150</v>
      </c>
      <c r="F61" s="23"/>
      <c r="G61" s="23"/>
      <c r="H61" s="23"/>
      <c r="I61" s="23"/>
      <c r="J61" s="23"/>
      <c r="K61" s="24">
        <v>400000</v>
      </c>
      <c r="L61" s="25"/>
      <c r="M61" s="25"/>
      <c r="N61" s="25"/>
      <c r="O61" s="25"/>
      <c r="P61" s="25"/>
      <c r="Q61" s="25"/>
      <c r="R61" s="12"/>
      <c r="S61" s="24">
        <v>400000</v>
      </c>
      <c r="T61" s="24">
        <v>400000</v>
      </c>
    </row>
    <row r="62" spans="1:20" outlineLevel="3" x14ac:dyDescent="0.25">
      <c r="A62" s="19" t="s">
        <v>195</v>
      </c>
      <c r="B62" s="20"/>
      <c r="C62" s="21">
        <v>1171500000</v>
      </c>
      <c r="D62" s="21" t="s">
        <v>5</v>
      </c>
      <c r="E62" s="22">
        <v>150</v>
      </c>
      <c r="F62" s="23"/>
      <c r="G62" s="23"/>
      <c r="H62" s="23"/>
      <c r="I62" s="23"/>
      <c r="J62" s="23"/>
      <c r="K62" s="24">
        <f>K63</f>
        <v>850000</v>
      </c>
      <c r="L62" s="24">
        <f t="shared" ref="L62:T62" si="30">L63</f>
        <v>0</v>
      </c>
      <c r="M62" s="24">
        <f t="shared" si="30"/>
        <v>0</v>
      </c>
      <c r="N62" s="24">
        <f t="shared" si="30"/>
        <v>0</v>
      </c>
      <c r="O62" s="24">
        <f t="shared" si="30"/>
        <v>0</v>
      </c>
      <c r="P62" s="24">
        <f t="shared" si="30"/>
        <v>0</v>
      </c>
      <c r="Q62" s="24">
        <f t="shared" si="30"/>
        <v>0</v>
      </c>
      <c r="R62" s="24">
        <f t="shared" si="30"/>
        <v>0</v>
      </c>
      <c r="S62" s="24">
        <f t="shared" si="30"/>
        <v>850000</v>
      </c>
      <c r="T62" s="24">
        <f t="shared" si="30"/>
        <v>850000</v>
      </c>
    </row>
    <row r="63" spans="1:20" outlineLevel="3" x14ac:dyDescent="0.25">
      <c r="A63" s="19" t="s">
        <v>196</v>
      </c>
      <c r="B63" s="20"/>
      <c r="C63" s="21">
        <v>1171502014</v>
      </c>
      <c r="D63" s="21" t="s">
        <v>5</v>
      </c>
      <c r="E63" s="22">
        <v>150</v>
      </c>
      <c r="F63" s="23"/>
      <c r="G63" s="23"/>
      <c r="H63" s="23"/>
      <c r="I63" s="23"/>
      <c r="J63" s="23"/>
      <c r="K63" s="24">
        <v>850000</v>
      </c>
      <c r="L63" s="25"/>
      <c r="M63" s="25"/>
      <c r="N63" s="25"/>
      <c r="O63" s="25"/>
      <c r="P63" s="25"/>
      <c r="Q63" s="25"/>
      <c r="R63" s="12"/>
      <c r="S63" s="24">
        <v>850000</v>
      </c>
      <c r="T63" s="24">
        <v>850000</v>
      </c>
    </row>
    <row r="64" spans="1:20" s="3" customFormat="1" x14ac:dyDescent="0.25">
      <c r="A64" s="13" t="s">
        <v>95</v>
      </c>
      <c r="B64" s="14" t="s">
        <v>4</v>
      </c>
      <c r="C64" s="15" t="s">
        <v>96</v>
      </c>
      <c r="D64" s="15" t="s">
        <v>5</v>
      </c>
      <c r="E64" s="16" t="s">
        <v>4</v>
      </c>
      <c r="F64" s="17"/>
      <c r="G64" s="17"/>
      <c r="H64" s="17"/>
      <c r="I64" s="17"/>
      <c r="J64" s="17"/>
      <c r="K64" s="18">
        <f t="shared" ref="K64:T64" si="31">K65+K66+K68+K94+K112+K122+K67</f>
        <v>526069852.97999996</v>
      </c>
      <c r="L64" s="18">
        <f t="shared" si="31"/>
        <v>104920500</v>
      </c>
      <c r="M64" s="18">
        <f t="shared" si="31"/>
        <v>0</v>
      </c>
      <c r="N64" s="18">
        <f t="shared" si="31"/>
        <v>104920500</v>
      </c>
      <c r="O64" s="18">
        <f t="shared" si="31"/>
        <v>0</v>
      </c>
      <c r="P64" s="18">
        <f t="shared" si="31"/>
        <v>104920500</v>
      </c>
      <c r="Q64" s="18">
        <f t="shared" si="31"/>
        <v>0</v>
      </c>
      <c r="R64" s="18">
        <f t="shared" si="31"/>
        <v>0</v>
      </c>
      <c r="S64" s="18">
        <f t="shared" si="31"/>
        <v>500850719.60000002</v>
      </c>
      <c r="T64" s="18">
        <f t="shared" si="31"/>
        <v>532528675.61000001</v>
      </c>
    </row>
    <row r="65" spans="1:20" ht="25.5" outlineLevel="3" x14ac:dyDescent="0.25">
      <c r="A65" s="19" t="s">
        <v>97</v>
      </c>
      <c r="B65" s="20" t="s">
        <v>4</v>
      </c>
      <c r="C65" s="21" t="s">
        <v>98</v>
      </c>
      <c r="D65" s="21" t="s">
        <v>5</v>
      </c>
      <c r="E65" s="22" t="s">
        <v>99</v>
      </c>
      <c r="F65" s="23"/>
      <c r="G65" s="23"/>
      <c r="H65" s="23"/>
      <c r="I65" s="23"/>
      <c r="J65" s="23"/>
      <c r="K65" s="24">
        <v>103210000</v>
      </c>
      <c r="L65" s="25">
        <v>103210000</v>
      </c>
      <c r="M65" s="25">
        <v>0</v>
      </c>
      <c r="N65" s="25">
        <v>103210000</v>
      </c>
      <c r="O65" s="25">
        <v>0</v>
      </c>
      <c r="P65" s="25">
        <v>103210000</v>
      </c>
      <c r="Q65" s="25">
        <v>0</v>
      </c>
      <c r="R65" s="12"/>
      <c r="S65" s="24">
        <v>103210000</v>
      </c>
      <c r="T65" s="24">
        <v>103210000</v>
      </c>
    </row>
    <row r="66" spans="1:20" ht="25.5" outlineLevel="3" x14ac:dyDescent="0.25">
      <c r="A66" s="19" t="s">
        <v>100</v>
      </c>
      <c r="B66" s="20" t="s">
        <v>4</v>
      </c>
      <c r="C66" s="21" t="s">
        <v>101</v>
      </c>
      <c r="D66" s="21" t="s">
        <v>5</v>
      </c>
      <c r="E66" s="22" t="s">
        <v>99</v>
      </c>
      <c r="F66" s="23"/>
      <c r="G66" s="23"/>
      <c r="H66" s="23"/>
      <c r="I66" s="23"/>
      <c r="J66" s="23"/>
      <c r="K66" s="24">
        <v>810500</v>
      </c>
      <c r="L66" s="25">
        <v>810500</v>
      </c>
      <c r="M66" s="25">
        <v>0</v>
      </c>
      <c r="N66" s="25">
        <v>810500</v>
      </c>
      <c r="O66" s="25">
        <v>0</v>
      </c>
      <c r="P66" s="25">
        <v>810500</v>
      </c>
      <c r="Q66" s="25">
        <v>0</v>
      </c>
      <c r="R66" s="12"/>
      <c r="S66" s="24">
        <v>810500</v>
      </c>
      <c r="T66" s="24">
        <v>810500</v>
      </c>
    </row>
    <row r="67" spans="1:20" outlineLevel="3" x14ac:dyDescent="0.25">
      <c r="A67" s="19" t="s">
        <v>191</v>
      </c>
      <c r="B67" s="20"/>
      <c r="C67" s="21">
        <v>2021999914</v>
      </c>
      <c r="D67" s="21" t="s">
        <v>5</v>
      </c>
      <c r="E67" s="22" t="s">
        <v>99</v>
      </c>
      <c r="F67" s="23"/>
      <c r="G67" s="23"/>
      <c r="H67" s="23"/>
      <c r="I67" s="23"/>
      <c r="J67" s="23"/>
      <c r="K67" s="24"/>
      <c r="L67" s="25"/>
      <c r="M67" s="25"/>
      <c r="N67" s="25"/>
      <c r="O67" s="25"/>
      <c r="P67" s="25"/>
      <c r="Q67" s="25"/>
      <c r="R67" s="12"/>
      <c r="S67" s="24"/>
      <c r="T67" s="24"/>
    </row>
    <row r="68" spans="1:20" s="3" customFormat="1" outlineLevel="2" x14ac:dyDescent="0.25">
      <c r="A68" s="13" t="s">
        <v>102</v>
      </c>
      <c r="B68" s="28" t="s">
        <v>4</v>
      </c>
      <c r="C68" s="15">
        <v>2022000000</v>
      </c>
      <c r="D68" s="29" t="s">
        <v>5</v>
      </c>
      <c r="E68" s="16" t="s">
        <v>4</v>
      </c>
      <c r="F68" s="17"/>
      <c r="G68" s="17"/>
      <c r="H68" s="17"/>
      <c r="I68" s="17"/>
      <c r="J68" s="17"/>
      <c r="K68" s="18">
        <f t="shared" ref="K68:T68" si="32">SUM(K69:K93)</f>
        <v>196080188.31999999</v>
      </c>
      <c r="L68" s="18">
        <f t="shared" si="32"/>
        <v>0</v>
      </c>
      <c r="M68" s="18">
        <f t="shared" si="32"/>
        <v>0</v>
      </c>
      <c r="N68" s="18">
        <f t="shared" si="32"/>
        <v>0</v>
      </c>
      <c r="O68" s="18">
        <f t="shared" si="32"/>
        <v>0</v>
      </c>
      <c r="P68" s="18">
        <f t="shared" si="32"/>
        <v>0</v>
      </c>
      <c r="Q68" s="18">
        <f t="shared" si="32"/>
        <v>0</v>
      </c>
      <c r="R68" s="18">
        <f t="shared" si="32"/>
        <v>0</v>
      </c>
      <c r="S68" s="18">
        <f t="shared" si="32"/>
        <v>153008023.30000001</v>
      </c>
      <c r="T68" s="18">
        <f t="shared" si="32"/>
        <v>165287231.89000002</v>
      </c>
    </row>
    <row r="69" spans="1:20" ht="63.75" outlineLevel="3" x14ac:dyDescent="0.25">
      <c r="A69" s="19" t="s">
        <v>148</v>
      </c>
      <c r="B69" s="20" t="s">
        <v>4</v>
      </c>
      <c r="C69" s="21">
        <v>2022999914</v>
      </c>
      <c r="D69" s="26" t="s">
        <v>105</v>
      </c>
      <c r="E69" s="22" t="s">
        <v>99</v>
      </c>
      <c r="F69" s="23"/>
      <c r="G69" s="23"/>
      <c r="H69" s="23"/>
      <c r="I69" s="23"/>
      <c r="J69" s="23"/>
      <c r="K69" s="24">
        <v>83363.740000000005</v>
      </c>
      <c r="L69" s="25"/>
      <c r="M69" s="25"/>
      <c r="N69" s="25"/>
      <c r="O69" s="25"/>
      <c r="P69" s="25"/>
      <c r="Q69" s="25"/>
      <c r="R69" s="12"/>
      <c r="S69" s="24">
        <v>70180.11</v>
      </c>
      <c r="T69" s="24">
        <v>70180.11</v>
      </c>
    </row>
    <row r="70" spans="1:20" ht="38.25" outlineLevel="3" x14ac:dyDescent="0.25">
      <c r="A70" s="19" t="s">
        <v>149</v>
      </c>
      <c r="B70" s="20" t="s">
        <v>4</v>
      </c>
      <c r="C70" s="21">
        <v>2022530414</v>
      </c>
      <c r="D70" s="26" t="s">
        <v>5</v>
      </c>
      <c r="E70" s="22" t="s">
        <v>99</v>
      </c>
      <c r="F70" s="23"/>
      <c r="G70" s="23"/>
      <c r="H70" s="23"/>
      <c r="I70" s="23"/>
      <c r="J70" s="23"/>
      <c r="K70" s="24"/>
      <c r="L70" s="25"/>
      <c r="M70" s="25"/>
      <c r="N70" s="25"/>
      <c r="O70" s="25"/>
      <c r="P70" s="25"/>
      <c r="Q70" s="25"/>
      <c r="R70" s="12"/>
      <c r="S70" s="24"/>
      <c r="T70" s="24"/>
    </row>
    <row r="71" spans="1:20" ht="38.25" outlineLevel="3" x14ac:dyDescent="0.25">
      <c r="A71" s="19" t="s">
        <v>150</v>
      </c>
      <c r="B71" s="20" t="s">
        <v>4</v>
      </c>
      <c r="C71" s="21">
        <v>2022546714</v>
      </c>
      <c r="D71" s="26" t="s">
        <v>5</v>
      </c>
      <c r="E71" s="22" t="s">
        <v>99</v>
      </c>
      <c r="F71" s="23"/>
      <c r="G71" s="23"/>
      <c r="H71" s="23"/>
      <c r="I71" s="23"/>
      <c r="J71" s="23"/>
      <c r="K71" s="24"/>
      <c r="L71" s="25"/>
      <c r="M71" s="25"/>
      <c r="N71" s="25"/>
      <c r="O71" s="25"/>
      <c r="P71" s="25"/>
      <c r="Q71" s="25"/>
      <c r="R71" s="12"/>
      <c r="S71" s="24"/>
      <c r="T71" s="24"/>
    </row>
    <row r="72" spans="1:20" s="6" customFormat="1" ht="25.5" outlineLevel="3" x14ac:dyDescent="0.25">
      <c r="A72" s="19" t="s">
        <v>151</v>
      </c>
      <c r="B72" s="30" t="s">
        <v>4</v>
      </c>
      <c r="C72" s="21">
        <v>2022030214</v>
      </c>
      <c r="D72" s="26" t="s">
        <v>5</v>
      </c>
      <c r="E72" s="22" t="s">
        <v>99</v>
      </c>
      <c r="F72" s="23"/>
      <c r="G72" s="23"/>
      <c r="H72" s="23"/>
      <c r="I72" s="23"/>
      <c r="J72" s="23"/>
      <c r="K72" s="24">
        <v>57171878.630000003</v>
      </c>
      <c r="L72" s="25"/>
      <c r="M72" s="25"/>
      <c r="N72" s="25"/>
      <c r="O72" s="25"/>
      <c r="P72" s="25"/>
      <c r="Q72" s="25"/>
      <c r="R72" s="12"/>
      <c r="S72" s="24">
        <v>1027090.34</v>
      </c>
      <c r="T72" s="24"/>
    </row>
    <row r="73" spans="1:20" s="6" customFormat="1" ht="51" outlineLevel="3" x14ac:dyDescent="0.25">
      <c r="A73" s="19" t="s">
        <v>186</v>
      </c>
      <c r="B73" s="30"/>
      <c r="C73" s="21">
        <v>2022029914</v>
      </c>
      <c r="D73" s="26" t="s">
        <v>5</v>
      </c>
      <c r="E73" s="22">
        <v>150</v>
      </c>
      <c r="F73" s="23"/>
      <c r="G73" s="23"/>
      <c r="H73" s="23"/>
      <c r="I73" s="23"/>
      <c r="J73" s="23"/>
      <c r="K73" s="24"/>
      <c r="L73" s="25"/>
      <c r="M73" s="25"/>
      <c r="N73" s="25"/>
      <c r="O73" s="25"/>
      <c r="P73" s="25"/>
      <c r="Q73" s="25"/>
      <c r="R73" s="12"/>
      <c r="S73" s="24"/>
      <c r="T73" s="24"/>
    </row>
    <row r="74" spans="1:20" ht="25.5" outlineLevel="3" x14ac:dyDescent="0.25">
      <c r="A74" s="19" t="s">
        <v>152</v>
      </c>
      <c r="B74" s="20" t="s">
        <v>4</v>
      </c>
      <c r="C74" s="21">
        <v>2022999914</v>
      </c>
      <c r="D74" s="26" t="s">
        <v>108</v>
      </c>
      <c r="E74" s="22" t="s">
        <v>99</v>
      </c>
      <c r="F74" s="23"/>
      <c r="G74" s="23"/>
      <c r="H74" s="23"/>
      <c r="I74" s="23"/>
      <c r="J74" s="23"/>
      <c r="K74" s="24">
        <v>26817.439999999999</v>
      </c>
      <c r="L74" s="25"/>
      <c r="M74" s="25"/>
      <c r="N74" s="25"/>
      <c r="O74" s="25"/>
      <c r="P74" s="25"/>
      <c r="Q74" s="25"/>
      <c r="R74" s="12"/>
      <c r="S74" s="24">
        <v>26817.439999999999</v>
      </c>
      <c r="T74" s="24">
        <v>26817.439999999999</v>
      </c>
    </row>
    <row r="75" spans="1:20" ht="38.25" outlineLevel="3" x14ac:dyDescent="0.25">
      <c r="A75" s="19" t="s">
        <v>153</v>
      </c>
      <c r="B75" s="20" t="s">
        <v>4</v>
      </c>
      <c r="C75" s="21">
        <v>2022999914</v>
      </c>
      <c r="D75" s="26" t="s">
        <v>104</v>
      </c>
      <c r="E75" s="22" t="s">
        <v>99</v>
      </c>
      <c r="F75" s="23"/>
      <c r="G75" s="23"/>
      <c r="H75" s="23"/>
      <c r="I75" s="23"/>
      <c r="J75" s="23"/>
      <c r="K75" s="24">
        <v>1558670</v>
      </c>
      <c r="L75" s="25"/>
      <c r="M75" s="25"/>
      <c r="N75" s="25"/>
      <c r="O75" s="25"/>
      <c r="P75" s="25"/>
      <c r="Q75" s="25"/>
      <c r="R75" s="12"/>
      <c r="S75" s="24">
        <v>1558670</v>
      </c>
      <c r="T75" s="24">
        <v>1558670</v>
      </c>
    </row>
    <row r="76" spans="1:20" ht="25.5" outlineLevel="2" x14ac:dyDescent="0.25">
      <c r="A76" s="19" t="s">
        <v>154</v>
      </c>
      <c r="B76" s="20" t="s">
        <v>4</v>
      </c>
      <c r="C76" s="21">
        <v>2022999914</v>
      </c>
      <c r="D76" s="26" t="s">
        <v>184</v>
      </c>
      <c r="E76" s="22">
        <v>150</v>
      </c>
      <c r="F76" s="23"/>
      <c r="G76" s="23"/>
      <c r="H76" s="23"/>
      <c r="I76" s="23"/>
      <c r="J76" s="23"/>
      <c r="K76" s="24">
        <v>14532808.640000001</v>
      </c>
      <c r="L76" s="25"/>
      <c r="M76" s="25"/>
      <c r="N76" s="25"/>
      <c r="O76" s="25"/>
      <c r="P76" s="25"/>
      <c r="Q76" s="25"/>
      <c r="R76" s="12"/>
      <c r="S76" s="24">
        <v>14427456.24</v>
      </c>
      <c r="T76" s="24">
        <v>15844508.4</v>
      </c>
    </row>
    <row r="77" spans="1:20" ht="38.25" outlineLevel="3" x14ac:dyDescent="0.25">
      <c r="A77" s="19" t="s">
        <v>155</v>
      </c>
      <c r="B77" s="20" t="s">
        <v>4</v>
      </c>
      <c r="C77" s="21">
        <v>2022551914</v>
      </c>
      <c r="D77" s="26" t="s">
        <v>5</v>
      </c>
      <c r="E77" s="22" t="s">
        <v>99</v>
      </c>
      <c r="F77" s="23"/>
      <c r="G77" s="23"/>
      <c r="H77" s="23"/>
      <c r="I77" s="23"/>
      <c r="J77" s="23"/>
      <c r="K77" s="24"/>
      <c r="L77" s="25"/>
      <c r="M77" s="25"/>
      <c r="N77" s="25"/>
      <c r="O77" s="25"/>
      <c r="P77" s="25"/>
      <c r="Q77" s="25"/>
      <c r="R77" s="12"/>
      <c r="S77" s="24"/>
      <c r="T77" s="24"/>
    </row>
    <row r="78" spans="1:20" ht="38.25" outlineLevel="3" x14ac:dyDescent="0.25">
      <c r="A78" s="19" t="s">
        <v>156</v>
      </c>
      <c r="B78" s="20" t="s">
        <v>4</v>
      </c>
      <c r="C78" s="21">
        <v>2022999914</v>
      </c>
      <c r="D78" s="26" t="s">
        <v>106</v>
      </c>
      <c r="E78" s="22" t="s">
        <v>99</v>
      </c>
      <c r="F78" s="23"/>
      <c r="G78" s="23"/>
      <c r="H78" s="23"/>
      <c r="I78" s="23"/>
      <c r="J78" s="23"/>
      <c r="K78" s="24">
        <v>298850.55</v>
      </c>
      <c r="L78" s="25"/>
      <c r="M78" s="25"/>
      <c r="N78" s="25"/>
      <c r="O78" s="25"/>
      <c r="P78" s="25"/>
      <c r="Q78" s="25"/>
      <c r="R78" s="12"/>
      <c r="S78" s="24">
        <v>1877161.63</v>
      </c>
      <c r="T78" s="24">
        <v>3320704.85</v>
      </c>
    </row>
    <row r="79" spans="1:20" ht="38.25" outlineLevel="3" x14ac:dyDescent="0.25">
      <c r="A79" s="19" t="s">
        <v>157</v>
      </c>
      <c r="B79" s="20" t="s">
        <v>4</v>
      </c>
      <c r="C79" s="21">
        <v>2022511614</v>
      </c>
      <c r="D79" s="26" t="s">
        <v>5</v>
      </c>
      <c r="E79" s="22" t="s">
        <v>99</v>
      </c>
      <c r="F79" s="23"/>
      <c r="G79" s="23"/>
      <c r="H79" s="23"/>
      <c r="I79" s="23"/>
      <c r="J79" s="23"/>
      <c r="K79" s="24"/>
      <c r="L79" s="25"/>
      <c r="M79" s="25"/>
      <c r="N79" s="25"/>
      <c r="O79" s="25"/>
      <c r="P79" s="25"/>
      <c r="Q79" s="25"/>
      <c r="R79" s="12"/>
      <c r="S79" s="24"/>
      <c r="T79" s="24"/>
    </row>
    <row r="80" spans="1:20" ht="38.25" outlineLevel="3" x14ac:dyDescent="0.25">
      <c r="A80" s="19" t="s">
        <v>158</v>
      </c>
      <c r="B80" s="20" t="s">
        <v>4</v>
      </c>
      <c r="C80" s="21">
        <v>2022999914</v>
      </c>
      <c r="D80" s="26" t="s">
        <v>107</v>
      </c>
      <c r="E80" s="22" t="s">
        <v>99</v>
      </c>
      <c r="F80" s="23"/>
      <c r="G80" s="23"/>
      <c r="H80" s="23"/>
      <c r="I80" s="23"/>
      <c r="J80" s="23"/>
      <c r="K80" s="24">
        <v>1274609.95</v>
      </c>
      <c r="L80" s="25"/>
      <c r="M80" s="25"/>
      <c r="N80" s="25"/>
      <c r="O80" s="25"/>
      <c r="P80" s="25"/>
      <c r="Q80" s="25"/>
      <c r="R80" s="12"/>
      <c r="S80" s="24">
        <v>1081055.05</v>
      </c>
      <c r="T80" s="24">
        <v>1044924.8</v>
      </c>
    </row>
    <row r="81" spans="1:20" ht="38.25" outlineLevel="3" x14ac:dyDescent="0.25">
      <c r="A81" s="19" t="s">
        <v>159</v>
      </c>
      <c r="B81" s="20" t="s">
        <v>4</v>
      </c>
      <c r="C81" s="21">
        <v>2022555514</v>
      </c>
      <c r="D81" s="26" t="s">
        <v>5</v>
      </c>
      <c r="E81" s="22" t="s">
        <v>99</v>
      </c>
      <c r="F81" s="23"/>
      <c r="G81" s="23"/>
      <c r="H81" s="23"/>
      <c r="I81" s="23"/>
      <c r="J81" s="23"/>
      <c r="K81" s="24"/>
      <c r="L81" s="25"/>
      <c r="M81" s="25"/>
      <c r="N81" s="25"/>
      <c r="O81" s="25"/>
      <c r="P81" s="25"/>
      <c r="Q81" s="25"/>
      <c r="R81" s="12"/>
      <c r="S81" s="24"/>
      <c r="T81" s="24"/>
    </row>
    <row r="82" spans="1:20" ht="25.5" outlineLevel="3" x14ac:dyDescent="0.25">
      <c r="A82" s="31" t="s">
        <v>160</v>
      </c>
      <c r="B82" s="32" t="s">
        <v>4</v>
      </c>
      <c r="C82" s="33">
        <v>2022999914</v>
      </c>
      <c r="D82" s="34" t="s">
        <v>103</v>
      </c>
      <c r="E82" s="35" t="s">
        <v>99</v>
      </c>
      <c r="F82" s="36"/>
      <c r="G82" s="36"/>
      <c r="H82" s="36"/>
      <c r="I82" s="36"/>
      <c r="J82" s="36"/>
      <c r="K82" s="37">
        <v>10231937.029999999</v>
      </c>
      <c r="L82" s="38"/>
      <c r="M82" s="38"/>
      <c r="N82" s="38"/>
      <c r="O82" s="38"/>
      <c r="P82" s="38"/>
      <c r="Q82" s="38"/>
      <c r="R82" s="12"/>
      <c r="S82" s="37">
        <v>9123085.2300000004</v>
      </c>
      <c r="T82" s="37">
        <v>10837000</v>
      </c>
    </row>
    <row r="83" spans="1:20" ht="25.5" outlineLevel="3" x14ac:dyDescent="0.25">
      <c r="A83" s="39" t="s">
        <v>161</v>
      </c>
      <c r="B83" s="40" t="s">
        <v>4</v>
      </c>
      <c r="C83" s="41">
        <v>2022551914</v>
      </c>
      <c r="D83" s="42" t="s">
        <v>5</v>
      </c>
      <c r="E83" s="43" t="s">
        <v>99</v>
      </c>
      <c r="F83" s="44"/>
      <c r="G83" s="44"/>
      <c r="H83" s="44"/>
      <c r="I83" s="44"/>
      <c r="J83" s="44"/>
      <c r="K83" s="45"/>
      <c r="L83" s="46"/>
      <c r="M83" s="46"/>
      <c r="N83" s="46"/>
      <c r="O83" s="46"/>
      <c r="P83" s="46"/>
      <c r="Q83" s="46"/>
      <c r="R83" s="12"/>
      <c r="S83" s="45"/>
      <c r="T83" s="45"/>
    </row>
    <row r="84" spans="1:20" ht="25.5" outlineLevel="3" x14ac:dyDescent="0.25">
      <c r="A84" s="47" t="s">
        <v>181</v>
      </c>
      <c r="B84" s="48"/>
      <c r="C84" s="49">
        <v>2022549714</v>
      </c>
      <c r="D84" s="50" t="s">
        <v>5</v>
      </c>
      <c r="E84" s="51">
        <v>150</v>
      </c>
      <c r="F84" s="52"/>
      <c r="G84" s="53"/>
      <c r="H84" s="53"/>
      <c r="I84" s="53"/>
      <c r="J84" s="54"/>
      <c r="K84" s="55"/>
      <c r="L84" s="56"/>
      <c r="M84" s="56"/>
      <c r="N84" s="56"/>
      <c r="O84" s="56"/>
      <c r="P84" s="56"/>
      <c r="Q84" s="56"/>
      <c r="R84" s="57"/>
      <c r="S84" s="55"/>
      <c r="T84" s="55"/>
    </row>
    <row r="85" spans="1:20" ht="25.5" outlineLevel="3" x14ac:dyDescent="0.25">
      <c r="A85" s="47" t="s">
        <v>182</v>
      </c>
      <c r="B85" s="48"/>
      <c r="C85" s="58">
        <v>2022557614</v>
      </c>
      <c r="D85" s="42" t="s">
        <v>5</v>
      </c>
      <c r="E85" s="59">
        <v>150</v>
      </c>
      <c r="F85" s="52"/>
      <c r="G85" s="53"/>
      <c r="H85" s="53"/>
      <c r="I85" s="53"/>
      <c r="J85" s="54"/>
      <c r="K85" s="55"/>
      <c r="L85" s="56"/>
      <c r="M85" s="56"/>
      <c r="N85" s="56"/>
      <c r="O85" s="56"/>
      <c r="P85" s="56"/>
      <c r="Q85" s="56"/>
      <c r="R85" s="57"/>
      <c r="S85" s="55"/>
      <c r="T85" s="55"/>
    </row>
    <row r="86" spans="1:20" outlineLevel="3" x14ac:dyDescent="0.25">
      <c r="A86" s="47" t="s">
        <v>187</v>
      </c>
      <c r="B86" s="48"/>
      <c r="C86" s="58">
        <v>2022559914</v>
      </c>
      <c r="D86" s="42" t="s">
        <v>5</v>
      </c>
      <c r="E86" s="59">
        <v>150</v>
      </c>
      <c r="F86" s="52"/>
      <c r="G86" s="53"/>
      <c r="H86" s="53"/>
      <c r="I86" s="53"/>
      <c r="J86" s="54"/>
      <c r="K86" s="55"/>
      <c r="L86" s="56"/>
      <c r="M86" s="56"/>
      <c r="N86" s="56"/>
      <c r="O86" s="56"/>
      <c r="P86" s="56"/>
      <c r="Q86" s="56"/>
      <c r="R86" s="57"/>
      <c r="S86" s="55"/>
      <c r="T86" s="55"/>
    </row>
    <row r="87" spans="1:20" ht="25.5" outlineLevel="3" x14ac:dyDescent="0.25">
      <c r="A87" s="47" t="s">
        <v>188</v>
      </c>
      <c r="B87" s="48"/>
      <c r="C87" s="58">
        <v>2022575014</v>
      </c>
      <c r="D87" s="42" t="s">
        <v>5</v>
      </c>
      <c r="E87" s="59">
        <v>150</v>
      </c>
      <c r="F87" s="52"/>
      <c r="G87" s="53"/>
      <c r="H87" s="53"/>
      <c r="I87" s="53"/>
      <c r="J87" s="54"/>
      <c r="K87" s="55"/>
      <c r="L87" s="56"/>
      <c r="M87" s="56"/>
      <c r="N87" s="56"/>
      <c r="O87" s="56"/>
      <c r="P87" s="56"/>
      <c r="Q87" s="56"/>
      <c r="R87" s="57"/>
      <c r="S87" s="55"/>
      <c r="T87" s="55"/>
    </row>
    <row r="88" spans="1:20" outlineLevel="3" x14ac:dyDescent="0.25">
      <c r="A88" s="47" t="s">
        <v>189</v>
      </c>
      <c r="B88" s="48"/>
      <c r="C88" s="58">
        <v>2022551114</v>
      </c>
      <c r="D88" s="42" t="s">
        <v>5</v>
      </c>
      <c r="E88" s="59">
        <v>150</v>
      </c>
      <c r="F88" s="52"/>
      <c r="G88" s="53"/>
      <c r="H88" s="53"/>
      <c r="I88" s="53"/>
      <c r="J88" s="54"/>
      <c r="K88" s="55"/>
      <c r="L88" s="56"/>
      <c r="M88" s="56"/>
      <c r="N88" s="56"/>
      <c r="O88" s="56"/>
      <c r="P88" s="56"/>
      <c r="Q88" s="56"/>
      <c r="R88" s="57"/>
      <c r="S88" s="55"/>
      <c r="T88" s="55"/>
    </row>
    <row r="89" spans="1:20" ht="25.5" outlineLevel="3" x14ac:dyDescent="0.25">
      <c r="A89" s="60" t="s">
        <v>192</v>
      </c>
      <c r="B89" s="48"/>
      <c r="C89" s="58">
        <v>2022999914</v>
      </c>
      <c r="D89" s="42" t="s">
        <v>107</v>
      </c>
      <c r="E89" s="59" t="s">
        <v>99</v>
      </c>
      <c r="F89" s="52"/>
      <c r="G89" s="53"/>
      <c r="H89" s="53"/>
      <c r="I89" s="53"/>
      <c r="J89" s="54"/>
      <c r="K89" s="55"/>
      <c r="L89" s="56"/>
      <c r="M89" s="56"/>
      <c r="N89" s="56"/>
      <c r="O89" s="56"/>
      <c r="P89" s="56"/>
      <c r="Q89" s="56"/>
      <c r="R89" s="57"/>
      <c r="S89" s="55"/>
      <c r="T89" s="55"/>
    </row>
    <row r="90" spans="1:20" ht="38.25" outlineLevel="3" x14ac:dyDescent="0.25">
      <c r="A90" s="60" t="s">
        <v>206</v>
      </c>
      <c r="B90" s="48"/>
      <c r="C90" s="58">
        <v>2022999914</v>
      </c>
      <c r="D90" s="42" t="s">
        <v>207</v>
      </c>
      <c r="E90" s="59" t="s">
        <v>99</v>
      </c>
      <c r="F90" s="52"/>
      <c r="G90" s="53"/>
      <c r="H90" s="53"/>
      <c r="I90" s="53"/>
      <c r="J90" s="54"/>
      <c r="K90" s="55"/>
      <c r="L90" s="56"/>
      <c r="M90" s="56"/>
      <c r="N90" s="56"/>
      <c r="O90" s="56"/>
      <c r="P90" s="56"/>
      <c r="Q90" s="56"/>
      <c r="R90" s="57"/>
      <c r="S90" s="55">
        <v>3270000</v>
      </c>
      <c r="T90" s="55">
        <v>1960000</v>
      </c>
    </row>
    <row r="91" spans="1:20" ht="38.25" outlineLevel="3" x14ac:dyDescent="0.25">
      <c r="A91" s="61" t="s">
        <v>201</v>
      </c>
      <c r="B91" s="62"/>
      <c r="C91" s="63">
        <v>2022999914</v>
      </c>
      <c r="D91" s="64" t="s">
        <v>202</v>
      </c>
      <c r="E91" s="65" t="s">
        <v>99</v>
      </c>
      <c r="F91" s="66"/>
      <c r="G91" s="67"/>
      <c r="H91" s="67"/>
      <c r="I91" s="67"/>
      <c r="J91" s="68"/>
      <c r="K91" s="69">
        <v>110901252.34</v>
      </c>
      <c r="L91" s="70"/>
      <c r="M91" s="70"/>
      <c r="N91" s="70"/>
      <c r="O91" s="70"/>
      <c r="P91" s="70"/>
      <c r="Q91" s="70"/>
      <c r="R91" s="71"/>
      <c r="S91" s="69">
        <v>120546507.26000001</v>
      </c>
      <c r="T91" s="69">
        <v>130624426.29000001</v>
      </c>
    </row>
    <row r="92" spans="1:20" ht="25.5" outlineLevel="3" x14ac:dyDescent="0.25">
      <c r="A92" s="47" t="s">
        <v>197</v>
      </c>
      <c r="B92" s="48"/>
      <c r="C92" s="58">
        <v>2022575014</v>
      </c>
      <c r="D92" s="42" t="s">
        <v>107</v>
      </c>
      <c r="E92" s="59" t="s">
        <v>99</v>
      </c>
      <c r="F92" s="52"/>
      <c r="G92" s="53"/>
      <c r="H92" s="53"/>
      <c r="I92" s="53"/>
      <c r="J92" s="54"/>
      <c r="K92" s="55"/>
      <c r="L92" s="56"/>
      <c r="M92" s="56"/>
      <c r="N92" s="56"/>
      <c r="O92" s="56"/>
      <c r="P92" s="56"/>
      <c r="Q92" s="56"/>
      <c r="R92" s="57"/>
      <c r="S92" s="55"/>
      <c r="T92" s="55"/>
    </row>
    <row r="93" spans="1:20" ht="38.25" outlineLevel="3" x14ac:dyDescent="0.25">
      <c r="A93" s="72" t="s">
        <v>200</v>
      </c>
      <c r="B93" s="73"/>
      <c r="C93" s="58">
        <v>2022999914</v>
      </c>
      <c r="D93" s="42" t="s">
        <v>199</v>
      </c>
      <c r="E93" s="59" t="s">
        <v>99</v>
      </c>
      <c r="F93" s="74"/>
      <c r="G93" s="75"/>
      <c r="H93" s="75"/>
      <c r="I93" s="75"/>
      <c r="J93" s="76"/>
      <c r="K93" s="69"/>
      <c r="L93" s="77"/>
      <c r="M93" s="77"/>
      <c r="N93" s="77"/>
      <c r="O93" s="77"/>
      <c r="P93" s="77"/>
      <c r="Q93" s="77"/>
      <c r="R93" s="78"/>
      <c r="S93" s="79"/>
      <c r="T93" s="79"/>
    </row>
    <row r="94" spans="1:20" s="3" customFormat="1" outlineLevel="2" x14ac:dyDescent="0.25">
      <c r="A94" s="80" t="s">
        <v>109</v>
      </c>
      <c r="B94" s="81" t="s">
        <v>4</v>
      </c>
      <c r="C94" s="82" t="s">
        <v>110</v>
      </c>
      <c r="D94" s="83" t="s">
        <v>5</v>
      </c>
      <c r="E94" s="84" t="s">
        <v>4</v>
      </c>
      <c r="F94" s="85"/>
      <c r="G94" s="85"/>
      <c r="H94" s="85"/>
      <c r="I94" s="85"/>
      <c r="J94" s="85"/>
      <c r="K94" s="86">
        <f>SUM(K95:K111)</f>
        <v>225083767.84</v>
      </c>
      <c r="L94" s="86">
        <f t="shared" ref="L94:Q94" si="33">SUM(L95:L111)</f>
        <v>0</v>
      </c>
      <c r="M94" s="86">
        <f t="shared" si="33"/>
        <v>0</v>
      </c>
      <c r="N94" s="86">
        <f t="shared" si="33"/>
        <v>0</v>
      </c>
      <c r="O94" s="86">
        <f t="shared" si="33"/>
        <v>0</v>
      </c>
      <c r="P94" s="86">
        <f t="shared" si="33"/>
        <v>0</v>
      </c>
      <c r="Q94" s="86">
        <f t="shared" si="33"/>
        <v>0</v>
      </c>
      <c r="R94" s="87"/>
      <c r="S94" s="86">
        <f t="shared" ref="S94:T94" si="34">SUM(S95:S111)</f>
        <v>243162594.66999999</v>
      </c>
      <c r="T94" s="86">
        <f t="shared" si="34"/>
        <v>262750881.35999998</v>
      </c>
    </row>
    <row r="95" spans="1:20" ht="63.75" outlineLevel="3" x14ac:dyDescent="0.25">
      <c r="A95" s="19" t="s">
        <v>163</v>
      </c>
      <c r="B95" s="20" t="s">
        <v>4</v>
      </c>
      <c r="C95" s="21">
        <v>2023002414</v>
      </c>
      <c r="D95" s="26" t="s">
        <v>111</v>
      </c>
      <c r="E95" s="22" t="s">
        <v>99</v>
      </c>
      <c r="F95" s="23"/>
      <c r="G95" s="23"/>
      <c r="H95" s="23"/>
      <c r="I95" s="23"/>
      <c r="J95" s="23"/>
      <c r="K95" s="24">
        <v>136781089.30000001</v>
      </c>
      <c r="L95" s="25"/>
      <c r="M95" s="25"/>
      <c r="N95" s="25"/>
      <c r="O95" s="25"/>
      <c r="P95" s="25"/>
      <c r="Q95" s="25"/>
      <c r="R95" s="12"/>
      <c r="S95" s="24">
        <v>149121811.59999999</v>
      </c>
      <c r="T95" s="88">
        <v>161202512.25</v>
      </c>
    </row>
    <row r="96" spans="1:20" ht="25.5" outlineLevel="4" x14ac:dyDescent="0.25">
      <c r="A96" s="89" t="s">
        <v>164</v>
      </c>
      <c r="B96" s="20" t="s">
        <v>68</v>
      </c>
      <c r="C96" s="21">
        <v>2023002414</v>
      </c>
      <c r="D96" s="26" t="s">
        <v>115</v>
      </c>
      <c r="E96" s="22" t="s">
        <v>99</v>
      </c>
      <c r="F96" s="23"/>
      <c r="G96" s="23"/>
      <c r="H96" s="23"/>
      <c r="I96" s="23"/>
      <c r="J96" s="23"/>
      <c r="K96" s="90">
        <v>787000</v>
      </c>
      <c r="L96" s="90"/>
      <c r="M96" s="90"/>
      <c r="N96" s="90"/>
      <c r="O96" s="90"/>
      <c r="P96" s="90"/>
      <c r="Q96" s="90"/>
      <c r="R96" s="91"/>
      <c r="S96" s="90">
        <v>830100</v>
      </c>
      <c r="T96" s="90">
        <v>830100</v>
      </c>
    </row>
    <row r="97" spans="1:20" ht="25.5" outlineLevel="3" x14ac:dyDescent="0.25">
      <c r="A97" s="19" t="s">
        <v>165</v>
      </c>
      <c r="B97" s="20" t="s">
        <v>4</v>
      </c>
      <c r="C97" s="21">
        <v>2023002414</v>
      </c>
      <c r="D97" s="26" t="s">
        <v>116</v>
      </c>
      <c r="E97" s="22" t="s">
        <v>99</v>
      </c>
      <c r="F97" s="23"/>
      <c r="G97" s="23"/>
      <c r="H97" s="23"/>
      <c r="I97" s="23"/>
      <c r="J97" s="23"/>
      <c r="K97" s="24">
        <v>928554.13</v>
      </c>
      <c r="L97" s="25"/>
      <c r="M97" s="25"/>
      <c r="N97" s="25"/>
      <c r="O97" s="25"/>
      <c r="P97" s="25"/>
      <c r="Q97" s="25"/>
      <c r="R97" s="12"/>
      <c r="S97" s="24">
        <v>1012104.57</v>
      </c>
      <c r="T97" s="24">
        <v>1015945.26</v>
      </c>
    </row>
    <row r="98" spans="1:20" ht="127.5" outlineLevel="4" x14ac:dyDescent="0.25">
      <c r="A98" s="89" t="s">
        <v>166</v>
      </c>
      <c r="B98" s="20" t="s">
        <v>54</v>
      </c>
      <c r="C98" s="21">
        <v>2023002414</v>
      </c>
      <c r="D98" s="26" t="s">
        <v>117</v>
      </c>
      <c r="E98" s="22" t="s">
        <v>99</v>
      </c>
      <c r="F98" s="23"/>
      <c r="G98" s="23"/>
      <c r="H98" s="23"/>
      <c r="I98" s="23"/>
      <c r="J98" s="23"/>
      <c r="K98" s="90">
        <v>192950.09</v>
      </c>
      <c r="L98" s="90"/>
      <c r="M98" s="90"/>
      <c r="N98" s="90"/>
      <c r="O98" s="90"/>
      <c r="P98" s="90"/>
      <c r="Q98" s="90"/>
      <c r="R98" s="91"/>
      <c r="S98" s="90">
        <v>192950.09</v>
      </c>
      <c r="T98" s="90">
        <v>192950.09</v>
      </c>
    </row>
    <row r="99" spans="1:20" ht="51" outlineLevel="3" x14ac:dyDescent="0.25">
      <c r="A99" s="19" t="s">
        <v>167</v>
      </c>
      <c r="B99" s="20" t="s">
        <v>4</v>
      </c>
      <c r="C99" s="21">
        <v>2023002914</v>
      </c>
      <c r="D99" s="26" t="s">
        <v>5</v>
      </c>
      <c r="E99" s="22" t="s">
        <v>99</v>
      </c>
      <c r="F99" s="23"/>
      <c r="G99" s="23"/>
      <c r="H99" s="23"/>
      <c r="I99" s="23"/>
      <c r="J99" s="23"/>
      <c r="K99" s="24"/>
      <c r="L99" s="25"/>
      <c r="M99" s="25"/>
      <c r="N99" s="25"/>
      <c r="O99" s="25"/>
      <c r="P99" s="25"/>
      <c r="Q99" s="25"/>
      <c r="R99" s="12"/>
      <c r="S99" s="24"/>
      <c r="T99" s="24"/>
    </row>
    <row r="100" spans="1:20" ht="76.5" outlineLevel="4" x14ac:dyDescent="0.25">
      <c r="A100" s="89" t="s">
        <v>178</v>
      </c>
      <c r="B100" s="20" t="s">
        <v>68</v>
      </c>
      <c r="C100" s="21">
        <v>2023002414</v>
      </c>
      <c r="D100" s="26" t="s">
        <v>120</v>
      </c>
      <c r="E100" s="22" t="s">
        <v>99</v>
      </c>
      <c r="F100" s="23"/>
      <c r="G100" s="23"/>
      <c r="H100" s="23"/>
      <c r="I100" s="23"/>
      <c r="J100" s="23"/>
      <c r="K100" s="90">
        <v>76595.62</v>
      </c>
      <c r="L100" s="90"/>
      <c r="M100" s="90"/>
      <c r="N100" s="90"/>
      <c r="O100" s="90"/>
      <c r="P100" s="90"/>
      <c r="Q100" s="90"/>
      <c r="R100" s="91"/>
      <c r="S100" s="90">
        <v>61595.62</v>
      </c>
      <c r="T100" s="90">
        <v>61595.62</v>
      </c>
    </row>
    <row r="101" spans="1:20" ht="38.25" outlineLevel="3" x14ac:dyDescent="0.25">
      <c r="A101" s="19" t="s">
        <v>177</v>
      </c>
      <c r="B101" s="20" t="s">
        <v>4</v>
      </c>
      <c r="C101" s="21">
        <v>2023002414</v>
      </c>
      <c r="D101" s="26" t="s">
        <v>113</v>
      </c>
      <c r="E101" s="22" t="s">
        <v>99</v>
      </c>
      <c r="F101" s="23"/>
      <c r="G101" s="23"/>
      <c r="H101" s="23"/>
      <c r="I101" s="23"/>
      <c r="J101" s="23"/>
      <c r="K101" s="24">
        <v>80086120.049999997</v>
      </c>
      <c r="L101" s="25"/>
      <c r="M101" s="25"/>
      <c r="N101" s="25"/>
      <c r="O101" s="25"/>
      <c r="P101" s="25"/>
      <c r="Q101" s="25"/>
      <c r="R101" s="12"/>
      <c r="S101" s="24">
        <v>86506326.450000003</v>
      </c>
      <c r="T101" s="24">
        <v>93971571.799999997</v>
      </c>
    </row>
    <row r="102" spans="1:20" ht="63.75" outlineLevel="4" x14ac:dyDescent="0.25">
      <c r="A102" s="89" t="s">
        <v>162</v>
      </c>
      <c r="B102" s="20" t="s">
        <v>68</v>
      </c>
      <c r="C102" s="21">
        <v>2023002414</v>
      </c>
      <c r="D102" s="26" t="s">
        <v>122</v>
      </c>
      <c r="E102" s="22" t="s">
        <v>99</v>
      </c>
      <c r="F102" s="23"/>
      <c r="G102" s="23"/>
      <c r="H102" s="23"/>
      <c r="I102" s="23"/>
      <c r="J102" s="23"/>
      <c r="K102" s="90">
        <v>437160</v>
      </c>
      <c r="L102" s="90"/>
      <c r="M102" s="90"/>
      <c r="N102" s="90"/>
      <c r="O102" s="90"/>
      <c r="P102" s="90"/>
      <c r="Q102" s="90"/>
      <c r="R102" s="91"/>
      <c r="S102" s="90">
        <v>437160</v>
      </c>
      <c r="T102" s="90">
        <v>437160</v>
      </c>
    </row>
    <row r="103" spans="1:20" ht="76.5" outlineLevel="3" x14ac:dyDescent="0.25">
      <c r="A103" s="19" t="s">
        <v>176</v>
      </c>
      <c r="B103" s="20" t="s">
        <v>4</v>
      </c>
      <c r="C103" s="21">
        <v>2023002414</v>
      </c>
      <c r="D103" s="26" t="s">
        <v>119</v>
      </c>
      <c r="E103" s="22" t="s">
        <v>99</v>
      </c>
      <c r="F103" s="23"/>
      <c r="G103" s="23"/>
      <c r="H103" s="23"/>
      <c r="I103" s="23"/>
      <c r="J103" s="23"/>
      <c r="K103" s="24">
        <v>188596.08</v>
      </c>
      <c r="L103" s="25"/>
      <c r="M103" s="25"/>
      <c r="N103" s="25"/>
      <c r="O103" s="25"/>
      <c r="P103" s="25"/>
      <c r="Q103" s="25"/>
      <c r="R103" s="12"/>
      <c r="S103" s="24">
        <v>124660</v>
      </c>
      <c r="T103" s="24">
        <v>124660</v>
      </c>
    </row>
    <row r="104" spans="1:20" ht="63.75" outlineLevel="4" x14ac:dyDescent="0.25">
      <c r="A104" s="89" t="s">
        <v>175</v>
      </c>
      <c r="B104" s="20" t="s">
        <v>54</v>
      </c>
      <c r="C104" s="21">
        <v>2023002414</v>
      </c>
      <c r="D104" s="26" t="s">
        <v>123</v>
      </c>
      <c r="E104" s="22" t="s">
        <v>99</v>
      </c>
      <c r="F104" s="23"/>
      <c r="G104" s="23"/>
      <c r="H104" s="23"/>
      <c r="I104" s="23"/>
      <c r="J104" s="23"/>
      <c r="K104" s="90">
        <v>706810</v>
      </c>
      <c r="L104" s="90"/>
      <c r="M104" s="90"/>
      <c r="N104" s="90"/>
      <c r="O104" s="90"/>
      <c r="P104" s="90"/>
      <c r="Q104" s="90"/>
      <c r="R104" s="91"/>
      <c r="S104" s="90">
        <v>735080</v>
      </c>
      <c r="T104" s="90">
        <v>764480</v>
      </c>
    </row>
    <row r="105" spans="1:20" ht="51" outlineLevel="3" x14ac:dyDescent="0.25">
      <c r="A105" s="19" t="s">
        <v>168</v>
      </c>
      <c r="B105" s="20" t="s">
        <v>4</v>
      </c>
      <c r="C105" s="21">
        <v>2023512014</v>
      </c>
      <c r="D105" s="26" t="s">
        <v>5</v>
      </c>
      <c r="E105" s="22" t="s">
        <v>99</v>
      </c>
      <c r="F105" s="23"/>
      <c r="G105" s="23"/>
      <c r="H105" s="23"/>
      <c r="I105" s="23"/>
      <c r="J105" s="23"/>
      <c r="K105" s="24">
        <v>3500</v>
      </c>
      <c r="L105" s="25"/>
      <c r="M105" s="25"/>
      <c r="N105" s="25"/>
      <c r="O105" s="25"/>
      <c r="P105" s="25"/>
      <c r="Q105" s="25"/>
      <c r="R105" s="12"/>
      <c r="S105" s="24">
        <v>47200</v>
      </c>
      <c r="T105" s="24">
        <v>7300</v>
      </c>
    </row>
    <row r="106" spans="1:20" ht="38.25" outlineLevel="4" x14ac:dyDescent="0.25">
      <c r="A106" s="89" t="s">
        <v>174</v>
      </c>
      <c r="B106" s="20" t="s">
        <v>54</v>
      </c>
      <c r="C106" s="21">
        <v>2023002414</v>
      </c>
      <c r="D106" s="26" t="s">
        <v>114</v>
      </c>
      <c r="E106" s="22" t="s">
        <v>99</v>
      </c>
      <c r="F106" s="23"/>
      <c r="G106" s="23"/>
      <c r="H106" s="23"/>
      <c r="I106" s="23"/>
      <c r="J106" s="23"/>
      <c r="K106" s="90">
        <v>2611991.2599999998</v>
      </c>
      <c r="L106" s="90"/>
      <c r="M106" s="90"/>
      <c r="N106" s="90"/>
      <c r="O106" s="90"/>
      <c r="P106" s="90"/>
      <c r="Q106" s="90"/>
      <c r="R106" s="91"/>
      <c r="S106" s="90">
        <v>2429910</v>
      </c>
      <c r="T106" s="90">
        <v>2429910</v>
      </c>
    </row>
    <row r="107" spans="1:20" ht="38.25" outlineLevel="3" x14ac:dyDescent="0.25">
      <c r="A107" s="19" t="s">
        <v>173</v>
      </c>
      <c r="B107" s="20" t="s">
        <v>4</v>
      </c>
      <c r="C107" s="21">
        <v>2023002414</v>
      </c>
      <c r="D107" s="26" t="s">
        <v>121</v>
      </c>
      <c r="E107" s="22" t="s">
        <v>99</v>
      </c>
      <c r="F107" s="23"/>
      <c r="G107" s="23"/>
      <c r="H107" s="23"/>
      <c r="I107" s="23"/>
      <c r="J107" s="23"/>
      <c r="K107" s="24">
        <v>247696.34</v>
      </c>
      <c r="L107" s="25"/>
      <c r="M107" s="25"/>
      <c r="N107" s="25"/>
      <c r="O107" s="25"/>
      <c r="P107" s="25"/>
      <c r="Q107" s="25"/>
      <c r="R107" s="12"/>
      <c r="S107" s="24">
        <v>247696.34</v>
      </c>
      <c r="T107" s="24">
        <v>247696.34</v>
      </c>
    </row>
    <row r="108" spans="1:20" ht="51" outlineLevel="4" x14ac:dyDescent="0.25">
      <c r="A108" s="89" t="s">
        <v>172</v>
      </c>
      <c r="B108" s="20" t="s">
        <v>54</v>
      </c>
      <c r="C108" s="21">
        <v>2023002414</v>
      </c>
      <c r="D108" s="26" t="s">
        <v>112</v>
      </c>
      <c r="E108" s="22" t="s">
        <v>99</v>
      </c>
      <c r="F108" s="23"/>
      <c r="G108" s="23"/>
      <c r="H108" s="23"/>
      <c r="I108" s="23"/>
      <c r="J108" s="23"/>
      <c r="K108" s="90">
        <v>819704.97</v>
      </c>
      <c r="L108" s="90"/>
      <c r="M108" s="90"/>
      <c r="N108" s="90"/>
      <c r="O108" s="90"/>
      <c r="P108" s="90"/>
      <c r="Q108" s="90"/>
      <c r="R108" s="91"/>
      <c r="S108" s="90"/>
      <c r="T108" s="90"/>
    </row>
    <row r="109" spans="1:20" ht="25.5" outlineLevel="3" x14ac:dyDescent="0.25">
      <c r="A109" s="19" t="s">
        <v>171</v>
      </c>
      <c r="B109" s="20" t="s">
        <v>4</v>
      </c>
      <c r="C109" s="21">
        <v>2023002414</v>
      </c>
      <c r="D109" s="26" t="s">
        <v>118</v>
      </c>
      <c r="E109" s="22" t="s">
        <v>99</v>
      </c>
      <c r="F109" s="23"/>
      <c r="G109" s="23"/>
      <c r="H109" s="23"/>
      <c r="I109" s="23"/>
      <c r="J109" s="23"/>
      <c r="K109" s="24">
        <v>10000</v>
      </c>
      <c r="L109" s="25"/>
      <c r="M109" s="25"/>
      <c r="N109" s="25"/>
      <c r="O109" s="25"/>
      <c r="P109" s="25"/>
      <c r="Q109" s="25"/>
      <c r="R109" s="12"/>
      <c r="S109" s="24">
        <v>10000</v>
      </c>
      <c r="T109" s="24">
        <v>10000</v>
      </c>
    </row>
    <row r="110" spans="1:20" ht="102" outlineLevel="4" x14ac:dyDescent="0.25">
      <c r="A110" s="89" t="s">
        <v>170</v>
      </c>
      <c r="B110" s="20" t="s">
        <v>54</v>
      </c>
      <c r="C110" s="21">
        <v>2023511814</v>
      </c>
      <c r="D110" s="26" t="s">
        <v>5</v>
      </c>
      <c r="E110" s="22" t="s">
        <v>99</v>
      </c>
      <c r="F110" s="23"/>
      <c r="G110" s="23"/>
      <c r="H110" s="23"/>
      <c r="I110" s="23"/>
      <c r="J110" s="23"/>
      <c r="K110" s="90">
        <v>1206000</v>
      </c>
      <c r="L110" s="90"/>
      <c r="M110" s="90"/>
      <c r="N110" s="90"/>
      <c r="O110" s="90"/>
      <c r="P110" s="90"/>
      <c r="Q110" s="90"/>
      <c r="R110" s="91"/>
      <c r="S110" s="90">
        <v>1406000</v>
      </c>
      <c r="T110" s="90">
        <v>1455000</v>
      </c>
    </row>
    <row r="111" spans="1:20" ht="25.5" outlineLevel="3" x14ac:dyDescent="0.25">
      <c r="A111" s="19" t="s">
        <v>169</v>
      </c>
      <c r="B111" s="20" t="s">
        <v>4</v>
      </c>
      <c r="C111" s="21">
        <v>2023593014</v>
      </c>
      <c r="D111" s="26" t="s">
        <v>5</v>
      </c>
      <c r="E111" s="22" t="s">
        <v>99</v>
      </c>
      <c r="F111" s="23"/>
      <c r="G111" s="23"/>
      <c r="H111" s="23"/>
      <c r="I111" s="23"/>
      <c r="J111" s="23"/>
      <c r="K111" s="24"/>
      <c r="L111" s="25"/>
      <c r="M111" s="25"/>
      <c r="N111" s="25"/>
      <c r="O111" s="25"/>
      <c r="P111" s="25"/>
      <c r="Q111" s="25"/>
      <c r="R111" s="12"/>
      <c r="S111" s="24"/>
      <c r="T111" s="24"/>
    </row>
    <row r="112" spans="1:20" s="3" customFormat="1" outlineLevel="4" x14ac:dyDescent="0.25">
      <c r="A112" s="92" t="s">
        <v>141</v>
      </c>
      <c r="B112" s="28"/>
      <c r="C112" s="15">
        <v>2024000000</v>
      </c>
      <c r="D112" s="29" t="s">
        <v>5</v>
      </c>
      <c r="E112" s="16" t="s">
        <v>4</v>
      </c>
      <c r="F112" s="17"/>
      <c r="G112" s="17"/>
      <c r="H112" s="17"/>
      <c r="I112" s="17"/>
      <c r="J112" s="17"/>
      <c r="K112" s="93">
        <f>SUM(K113:K121)</f>
        <v>885396.82000000007</v>
      </c>
      <c r="L112" s="93">
        <f t="shared" ref="L112:T112" si="35">SUM(L113:L120)</f>
        <v>0</v>
      </c>
      <c r="M112" s="93">
        <f t="shared" si="35"/>
        <v>0</v>
      </c>
      <c r="N112" s="93">
        <f t="shared" si="35"/>
        <v>0</v>
      </c>
      <c r="O112" s="93">
        <f t="shared" si="35"/>
        <v>0</v>
      </c>
      <c r="P112" s="93">
        <f t="shared" si="35"/>
        <v>0</v>
      </c>
      <c r="Q112" s="93">
        <f t="shared" si="35"/>
        <v>0</v>
      </c>
      <c r="R112" s="93">
        <f t="shared" si="35"/>
        <v>0</v>
      </c>
      <c r="S112" s="93">
        <f t="shared" si="35"/>
        <v>659601.63</v>
      </c>
      <c r="T112" s="93">
        <f t="shared" si="35"/>
        <v>470062.36</v>
      </c>
    </row>
    <row r="113" spans="1:20" ht="38.25" outlineLevel="3" x14ac:dyDescent="0.25">
      <c r="A113" s="94" t="s">
        <v>142</v>
      </c>
      <c r="B113" s="95"/>
      <c r="C113" s="21">
        <v>2024530314</v>
      </c>
      <c r="D113" s="26" t="s">
        <v>5</v>
      </c>
      <c r="E113" s="22">
        <v>150</v>
      </c>
      <c r="F113" s="23"/>
      <c r="G113" s="23"/>
      <c r="H113" s="23"/>
      <c r="I113" s="23"/>
      <c r="J113" s="23"/>
      <c r="K113" s="24"/>
      <c r="L113" s="25"/>
      <c r="M113" s="25"/>
      <c r="N113" s="25"/>
      <c r="O113" s="25"/>
      <c r="P113" s="25"/>
      <c r="Q113" s="25"/>
      <c r="R113" s="12"/>
      <c r="S113" s="24"/>
      <c r="T113" s="24"/>
    </row>
    <row r="114" spans="1:20" ht="25.5" outlineLevel="3" x14ac:dyDescent="0.25">
      <c r="A114" s="94" t="s">
        <v>143</v>
      </c>
      <c r="B114" s="95"/>
      <c r="C114" s="21">
        <v>2024999914</v>
      </c>
      <c r="D114" s="26" t="s">
        <v>5</v>
      </c>
      <c r="E114" s="22">
        <v>150</v>
      </c>
      <c r="F114" s="23"/>
      <c r="G114" s="23"/>
      <c r="H114" s="23"/>
      <c r="I114" s="23"/>
      <c r="J114" s="23"/>
      <c r="K114" s="24"/>
      <c r="L114" s="25"/>
      <c r="M114" s="25"/>
      <c r="N114" s="25"/>
      <c r="O114" s="25"/>
      <c r="P114" s="25"/>
      <c r="Q114" s="25"/>
      <c r="R114" s="12"/>
      <c r="S114" s="24"/>
      <c r="T114" s="24"/>
    </row>
    <row r="115" spans="1:20" ht="63.75" outlineLevel="2" x14ac:dyDescent="0.25">
      <c r="A115" s="94" t="s">
        <v>144</v>
      </c>
      <c r="B115" s="95"/>
      <c r="C115" s="21">
        <v>2024517914</v>
      </c>
      <c r="D115" s="26" t="s">
        <v>5</v>
      </c>
      <c r="E115" s="22">
        <v>150</v>
      </c>
      <c r="F115" s="23"/>
      <c r="G115" s="23"/>
      <c r="H115" s="23"/>
      <c r="I115" s="23"/>
      <c r="J115" s="23"/>
      <c r="K115" s="24"/>
      <c r="L115" s="25"/>
      <c r="M115" s="25"/>
      <c r="N115" s="25"/>
      <c r="O115" s="25"/>
      <c r="P115" s="25"/>
      <c r="Q115" s="25"/>
      <c r="R115" s="12"/>
      <c r="S115" s="24"/>
      <c r="T115" s="24"/>
    </row>
    <row r="116" spans="1:20" ht="38.25" outlineLevel="3" x14ac:dyDescent="0.25">
      <c r="A116" s="94" t="s">
        <v>145</v>
      </c>
      <c r="B116" s="95"/>
      <c r="C116" s="21">
        <v>2024999914</v>
      </c>
      <c r="D116" s="26" t="s">
        <v>5</v>
      </c>
      <c r="E116" s="22">
        <v>150</v>
      </c>
      <c r="F116" s="23"/>
      <c r="G116" s="23"/>
      <c r="H116" s="23"/>
      <c r="I116" s="23"/>
      <c r="J116" s="23"/>
      <c r="K116" s="24"/>
      <c r="L116" s="25"/>
      <c r="M116" s="25"/>
      <c r="N116" s="25"/>
      <c r="O116" s="25"/>
      <c r="P116" s="25"/>
      <c r="Q116" s="25"/>
      <c r="R116" s="12"/>
      <c r="S116" s="24"/>
      <c r="T116" s="24"/>
    </row>
    <row r="117" spans="1:20" ht="51" outlineLevel="4" x14ac:dyDescent="0.25">
      <c r="A117" s="96" t="s">
        <v>146</v>
      </c>
      <c r="B117" s="95"/>
      <c r="C117" s="21">
        <v>2024999914</v>
      </c>
      <c r="D117" s="26" t="s">
        <v>5</v>
      </c>
      <c r="E117" s="22">
        <v>150</v>
      </c>
      <c r="F117" s="23"/>
      <c r="G117" s="23"/>
      <c r="H117" s="23"/>
      <c r="I117" s="23"/>
      <c r="J117" s="23"/>
      <c r="K117" s="90"/>
      <c r="L117" s="90"/>
      <c r="M117" s="90"/>
      <c r="N117" s="90"/>
      <c r="O117" s="90"/>
      <c r="P117" s="90"/>
      <c r="Q117" s="90"/>
      <c r="R117" s="91"/>
      <c r="S117" s="90"/>
      <c r="T117" s="90"/>
    </row>
    <row r="118" spans="1:20" ht="51" outlineLevel="4" x14ac:dyDescent="0.25">
      <c r="A118" s="96" t="s">
        <v>147</v>
      </c>
      <c r="B118" s="95"/>
      <c r="C118" s="21">
        <v>2024999914</v>
      </c>
      <c r="D118" s="26" t="s">
        <v>5</v>
      </c>
      <c r="E118" s="22">
        <v>150</v>
      </c>
      <c r="F118" s="23"/>
      <c r="G118" s="23"/>
      <c r="H118" s="23"/>
      <c r="I118" s="23"/>
      <c r="J118" s="23"/>
      <c r="K118" s="90"/>
      <c r="L118" s="90"/>
      <c r="M118" s="90"/>
      <c r="N118" s="90"/>
      <c r="O118" s="90"/>
      <c r="P118" s="90"/>
      <c r="Q118" s="90"/>
      <c r="R118" s="91"/>
      <c r="S118" s="90"/>
      <c r="T118" s="90"/>
    </row>
    <row r="119" spans="1:20" ht="76.5" outlineLevel="4" x14ac:dyDescent="0.25">
      <c r="A119" s="96" t="s">
        <v>185</v>
      </c>
      <c r="B119" s="95"/>
      <c r="C119" s="21">
        <v>2024999914</v>
      </c>
      <c r="D119" s="26" t="s">
        <v>5</v>
      </c>
      <c r="E119" s="22">
        <v>150</v>
      </c>
      <c r="F119" s="23"/>
      <c r="G119" s="23"/>
      <c r="H119" s="23"/>
      <c r="I119" s="23"/>
      <c r="J119" s="23"/>
      <c r="K119" s="90"/>
      <c r="L119" s="90"/>
      <c r="M119" s="90"/>
      <c r="N119" s="90"/>
      <c r="O119" s="90"/>
      <c r="P119" s="90"/>
      <c r="Q119" s="90"/>
      <c r="R119" s="91"/>
      <c r="S119" s="90"/>
      <c r="T119" s="90"/>
    </row>
    <row r="120" spans="1:20" outlineLevel="4" x14ac:dyDescent="0.25">
      <c r="A120" s="96" t="s">
        <v>183</v>
      </c>
      <c r="B120" s="95"/>
      <c r="C120" s="21">
        <v>2024999914</v>
      </c>
      <c r="D120" s="26" t="s">
        <v>5</v>
      </c>
      <c r="E120" s="22">
        <v>150</v>
      </c>
      <c r="F120" s="23"/>
      <c r="G120" s="23"/>
      <c r="H120" s="23"/>
      <c r="I120" s="23"/>
      <c r="J120" s="23"/>
      <c r="K120" s="90">
        <f>470062.36+415334.46</f>
        <v>885396.82000000007</v>
      </c>
      <c r="L120" s="90"/>
      <c r="M120" s="90"/>
      <c r="N120" s="90"/>
      <c r="O120" s="90"/>
      <c r="P120" s="90"/>
      <c r="Q120" s="90"/>
      <c r="R120" s="91"/>
      <c r="S120" s="90">
        <f>470062.36+189539.27</f>
        <v>659601.63</v>
      </c>
      <c r="T120" s="90">
        <f>470062.36</f>
        <v>470062.36</v>
      </c>
    </row>
    <row r="121" spans="1:20" ht="76.5" outlineLevel="4" x14ac:dyDescent="0.25">
      <c r="A121" s="96" t="s">
        <v>198</v>
      </c>
      <c r="B121" s="95"/>
      <c r="C121" s="21">
        <v>2024505014</v>
      </c>
      <c r="D121" s="26" t="s">
        <v>5</v>
      </c>
      <c r="E121" s="22">
        <v>150</v>
      </c>
      <c r="F121" s="23"/>
      <c r="G121" s="23"/>
      <c r="H121" s="23"/>
      <c r="I121" s="23"/>
      <c r="J121" s="23"/>
      <c r="K121" s="90"/>
      <c r="L121" s="90"/>
      <c r="M121" s="90"/>
      <c r="N121" s="90"/>
      <c r="O121" s="90"/>
      <c r="P121" s="90"/>
      <c r="Q121" s="90"/>
      <c r="R121" s="91"/>
      <c r="S121" s="90"/>
      <c r="T121" s="90"/>
    </row>
    <row r="122" spans="1:20" s="3" customFormat="1" outlineLevel="1" x14ac:dyDescent="0.25">
      <c r="A122" s="13" t="s">
        <v>124</v>
      </c>
      <c r="B122" s="14" t="s">
        <v>4</v>
      </c>
      <c r="C122" s="15" t="s">
        <v>125</v>
      </c>
      <c r="D122" s="29" t="s">
        <v>5</v>
      </c>
      <c r="E122" s="16" t="s">
        <v>4</v>
      </c>
      <c r="F122" s="17"/>
      <c r="G122" s="17"/>
      <c r="H122" s="17"/>
      <c r="I122" s="17"/>
      <c r="J122" s="17"/>
      <c r="K122" s="18">
        <f>K123</f>
        <v>0</v>
      </c>
      <c r="L122" s="18">
        <f t="shared" ref="L122:T122" si="36">L123</f>
        <v>900000</v>
      </c>
      <c r="M122" s="18">
        <f t="shared" si="36"/>
        <v>0</v>
      </c>
      <c r="N122" s="18">
        <f t="shared" si="36"/>
        <v>900000</v>
      </c>
      <c r="O122" s="18">
        <f t="shared" si="36"/>
        <v>0</v>
      </c>
      <c r="P122" s="18">
        <f t="shared" si="36"/>
        <v>900000</v>
      </c>
      <c r="Q122" s="18">
        <f t="shared" si="36"/>
        <v>0</v>
      </c>
      <c r="R122" s="18">
        <f t="shared" si="36"/>
        <v>0</v>
      </c>
      <c r="S122" s="18">
        <f t="shared" si="36"/>
        <v>0</v>
      </c>
      <c r="T122" s="18">
        <f t="shared" si="36"/>
        <v>0</v>
      </c>
    </row>
    <row r="123" spans="1:20" outlineLevel="3" x14ac:dyDescent="0.25">
      <c r="A123" s="19" t="s">
        <v>126</v>
      </c>
      <c r="B123" s="20" t="s">
        <v>4</v>
      </c>
      <c r="C123" s="21" t="s">
        <v>127</v>
      </c>
      <c r="D123" s="26" t="s">
        <v>5</v>
      </c>
      <c r="E123" s="22" t="s">
        <v>99</v>
      </c>
      <c r="F123" s="23"/>
      <c r="G123" s="23"/>
      <c r="H123" s="23"/>
      <c r="I123" s="23"/>
      <c r="J123" s="23"/>
      <c r="K123" s="24"/>
      <c r="L123" s="25">
        <v>900000</v>
      </c>
      <c r="M123" s="25">
        <v>0</v>
      </c>
      <c r="N123" s="25">
        <v>900000</v>
      </c>
      <c r="O123" s="25">
        <v>0</v>
      </c>
      <c r="P123" s="25">
        <v>900000</v>
      </c>
      <c r="Q123" s="25">
        <v>0</v>
      </c>
      <c r="R123" s="12"/>
      <c r="S123" s="24"/>
      <c r="T123" s="24">
        <v>0</v>
      </c>
    </row>
    <row r="124" spans="1:20" s="5" customFormat="1" ht="15.75" x14ac:dyDescent="0.25">
      <c r="A124" s="112" t="s">
        <v>128</v>
      </c>
      <c r="B124" s="113"/>
      <c r="C124" s="113"/>
      <c r="D124" s="113"/>
      <c r="E124" s="113"/>
      <c r="F124" s="113"/>
      <c r="G124" s="113"/>
      <c r="H124" s="113"/>
      <c r="I124" s="113"/>
      <c r="J124" s="113"/>
      <c r="K124" s="97">
        <f t="shared" ref="K124:Q124" si="37">K11+K64</f>
        <v>710418352.98000002</v>
      </c>
      <c r="L124" s="98">
        <f t="shared" si="37"/>
        <v>261117000</v>
      </c>
      <c r="M124" s="98">
        <f t="shared" si="37"/>
        <v>25205500</v>
      </c>
      <c r="N124" s="98">
        <f t="shared" si="37"/>
        <v>261117000</v>
      </c>
      <c r="O124" s="98">
        <f t="shared" si="37"/>
        <v>25205500</v>
      </c>
      <c r="P124" s="98">
        <f t="shared" si="37"/>
        <v>261117000</v>
      </c>
      <c r="Q124" s="98">
        <f t="shared" si="37"/>
        <v>25205500</v>
      </c>
      <c r="R124" s="99"/>
      <c r="S124" s="97">
        <f>S11+S64</f>
        <v>695148419.60000002</v>
      </c>
      <c r="T124" s="97">
        <f>T11+T64</f>
        <v>746969275.61000001</v>
      </c>
    </row>
    <row r="125" spans="1:20" ht="12.75" customHeight="1" x14ac:dyDescent="0.25">
      <c r="A125" s="12"/>
      <c r="B125" s="100"/>
      <c r="C125" s="12"/>
      <c r="D125" s="12"/>
      <c r="E125" s="12"/>
      <c r="F125" s="12"/>
      <c r="G125" s="12"/>
      <c r="H125" s="12"/>
      <c r="I125" s="12"/>
      <c r="J125" s="12"/>
      <c r="K125" s="12"/>
      <c r="L125" s="12"/>
      <c r="M125" s="12"/>
      <c r="N125" s="12"/>
      <c r="O125" s="12"/>
      <c r="P125" s="12"/>
      <c r="Q125" s="12"/>
      <c r="R125" s="12"/>
    </row>
    <row r="126" spans="1:20" ht="14.65" customHeight="1" x14ac:dyDescent="0.25">
      <c r="A126" s="104"/>
      <c r="B126" s="105"/>
      <c r="C126" s="105"/>
      <c r="D126" s="105"/>
      <c r="E126" s="105"/>
      <c r="F126" s="105"/>
      <c r="G126" s="105"/>
      <c r="H126" s="105"/>
      <c r="I126" s="105"/>
      <c r="J126" s="105"/>
      <c r="K126" s="105"/>
      <c r="L126" s="105"/>
      <c r="M126" s="105"/>
      <c r="N126" s="105"/>
      <c r="O126" s="105"/>
      <c r="P126" s="105"/>
      <c r="Q126" s="105"/>
      <c r="R126" s="12"/>
    </row>
    <row r="127" spans="1:20" x14ac:dyDescent="0.25">
      <c r="K127" s="103"/>
    </row>
  </sheetData>
  <mergeCells count="10">
    <mergeCell ref="A3:T3"/>
    <mergeCell ref="A4:T4"/>
    <mergeCell ref="A2:T2"/>
    <mergeCell ref="B5:T5"/>
    <mergeCell ref="A124:J124"/>
    <mergeCell ref="A126:Q126"/>
    <mergeCell ref="B10:E10"/>
    <mergeCell ref="A9:T9"/>
    <mergeCell ref="A7:T7"/>
    <mergeCell ref="A8:T8"/>
  </mergeCells>
  <pageMargins left="0.39370078740157483" right="0.19685039370078741" top="0.19685039370078741" bottom="0.19685039370078741" header="0" footer="0"/>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User</cp:lastModifiedBy>
  <cp:lastPrinted>2024-08-13T05:31:30Z</cp:lastPrinted>
  <dcterms:created xsi:type="dcterms:W3CDTF">2023-12-15T15:26:58Z</dcterms:created>
  <dcterms:modified xsi:type="dcterms:W3CDTF">2024-11-13T09:59:08Z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