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firstSheet="2" activeTab="8"/>
  </bookViews>
  <sheets>
    <sheet name="Расчёт на 2022 г." sheetId="1" state="hidden" r:id="rId1"/>
    <sheet name="Сравнение с правильным расчётом" sheetId="4" state="hidden" r:id="rId2"/>
    <sheet name="Сравнение 2022" sheetId="11" r:id="rId3"/>
    <sheet name="2022" sheetId="8" state="hidden" r:id="rId4"/>
    <sheet name="расчёт с общ коэф Kj и Кс-0,75" sheetId="5" state="hidden" r:id="rId5"/>
    <sheet name="Лист2" sheetId="2" state="hidden" r:id="rId6"/>
    <sheet name="Лист3" sheetId="3" state="hidden" r:id="rId7"/>
    <sheet name="Сравнение 2023" sheetId="12" r:id="rId8"/>
    <sheet name="2024" sheetId="13" r:id="rId9"/>
  </sheets>
  <definedNames>
    <definedName name="_xlnm.Print_Area" localSheetId="3">'2022'!$A$1:$K$45</definedName>
    <definedName name="_xlnm.Print_Area" localSheetId="4">'расчёт с общ коэф Kj и Кс-0,75'!$A$1:$K$45</definedName>
    <definedName name="_xlnm.Print_Area" localSheetId="2">'Сравнение 2022'!$A$1:$L$37</definedName>
    <definedName name="_xlnm.Print_Area" localSheetId="1">'Сравнение с правильным расчётом'!$A$1:$N$45</definedName>
  </definedNames>
  <calcPr calcId="145621"/>
</workbook>
</file>

<file path=xl/calcChain.xml><?xml version="1.0" encoding="utf-8"?>
<calcChain xmlns="http://schemas.openxmlformats.org/spreadsheetml/2006/main">
  <c r="D4" i="13" l="1"/>
  <c r="B38" i="13" l="1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1" i="13" l="1"/>
  <c r="B10" i="13"/>
  <c r="B9" i="13"/>
  <c r="B8" i="13"/>
  <c r="B7" i="13"/>
  <c r="B6" i="13"/>
  <c r="B4" i="13"/>
  <c r="M38" i="13"/>
  <c r="D38" i="13"/>
  <c r="H38" i="13" s="1"/>
  <c r="M37" i="13"/>
  <c r="D37" i="13"/>
  <c r="H37" i="13" s="1"/>
  <c r="M36" i="13"/>
  <c r="D36" i="13"/>
  <c r="H36" i="13" s="1"/>
  <c r="M35" i="13"/>
  <c r="D35" i="13"/>
  <c r="H35" i="13" s="1"/>
  <c r="M34" i="13"/>
  <c r="D34" i="13"/>
  <c r="H34" i="13" s="1"/>
  <c r="M33" i="13"/>
  <c r="D33" i="13"/>
  <c r="H33" i="13" s="1"/>
  <c r="M32" i="13"/>
  <c r="D32" i="13"/>
  <c r="H32" i="13" s="1"/>
  <c r="M31" i="13"/>
  <c r="D31" i="13"/>
  <c r="H31" i="13" s="1"/>
  <c r="M30" i="13"/>
  <c r="D30" i="13"/>
  <c r="H30" i="13" s="1"/>
  <c r="M29" i="13"/>
  <c r="D29" i="13"/>
  <c r="H29" i="13" s="1"/>
  <c r="M28" i="13"/>
  <c r="D28" i="13"/>
  <c r="H28" i="13" s="1"/>
  <c r="M27" i="13"/>
  <c r="D27" i="13"/>
  <c r="H27" i="13" s="1"/>
  <c r="N27" i="13" s="1"/>
  <c r="M26" i="13"/>
  <c r="D26" i="13"/>
  <c r="H26" i="13" s="1"/>
  <c r="N26" i="13" s="1"/>
  <c r="M25" i="13"/>
  <c r="D25" i="13"/>
  <c r="H25" i="13" s="1"/>
  <c r="N25" i="13" s="1"/>
  <c r="M24" i="13"/>
  <c r="D24" i="13"/>
  <c r="H24" i="13" s="1"/>
  <c r="N24" i="13" s="1"/>
  <c r="M23" i="13"/>
  <c r="D23" i="13"/>
  <c r="H23" i="13" s="1"/>
  <c r="N23" i="13" s="1"/>
  <c r="M22" i="13"/>
  <c r="D22" i="13"/>
  <c r="H22" i="13" s="1"/>
  <c r="N22" i="13" s="1"/>
  <c r="M21" i="13"/>
  <c r="D21" i="13"/>
  <c r="H21" i="13" s="1"/>
  <c r="N21" i="13" s="1"/>
  <c r="M20" i="13"/>
  <c r="D20" i="13"/>
  <c r="H20" i="13" s="1"/>
  <c r="N20" i="13" s="1"/>
  <c r="M19" i="13"/>
  <c r="D19" i="13"/>
  <c r="H19" i="13" s="1"/>
  <c r="N19" i="13" s="1"/>
  <c r="M18" i="13"/>
  <c r="D18" i="13"/>
  <c r="H18" i="13" s="1"/>
  <c r="N18" i="13" s="1"/>
  <c r="M17" i="13"/>
  <c r="D17" i="13"/>
  <c r="H17" i="13" s="1"/>
  <c r="J17" i="13" s="1"/>
  <c r="K17" i="13" s="1"/>
  <c r="M16" i="13"/>
  <c r="H16" i="13"/>
  <c r="J16" i="13" s="1"/>
  <c r="K16" i="13" s="1"/>
  <c r="D16" i="13"/>
  <c r="M15" i="13"/>
  <c r="D15" i="13"/>
  <c r="H15" i="13" s="1"/>
  <c r="J15" i="13" s="1"/>
  <c r="K15" i="13" s="1"/>
  <c r="M14" i="13"/>
  <c r="H14" i="13"/>
  <c r="J14" i="13" s="1"/>
  <c r="K14" i="13" s="1"/>
  <c r="D14" i="13"/>
  <c r="M13" i="13"/>
  <c r="D13" i="13"/>
  <c r="H13" i="13" s="1"/>
  <c r="J13" i="13" s="1"/>
  <c r="K13" i="13" s="1"/>
  <c r="M11" i="13"/>
  <c r="H11" i="13"/>
  <c r="J11" i="13" s="1"/>
  <c r="K11" i="13" s="1"/>
  <c r="D11" i="13"/>
  <c r="M10" i="13"/>
  <c r="D10" i="13"/>
  <c r="H10" i="13" s="1"/>
  <c r="J10" i="13" s="1"/>
  <c r="K10" i="13" s="1"/>
  <c r="M9" i="13"/>
  <c r="H9" i="13"/>
  <c r="J9" i="13" s="1"/>
  <c r="K9" i="13" s="1"/>
  <c r="D9" i="13"/>
  <c r="M8" i="13"/>
  <c r="D8" i="13"/>
  <c r="H8" i="13" s="1"/>
  <c r="J8" i="13" s="1"/>
  <c r="K8" i="13" s="1"/>
  <c r="M7" i="13"/>
  <c r="H7" i="13"/>
  <c r="J7" i="13" s="1"/>
  <c r="K7" i="13" s="1"/>
  <c r="D7" i="13"/>
  <c r="M6" i="13"/>
  <c r="D6" i="13"/>
  <c r="H6" i="13" s="1"/>
  <c r="J6" i="13" s="1"/>
  <c r="K6" i="13" s="1"/>
  <c r="M4" i="13"/>
  <c r="H4" i="13"/>
  <c r="O18" i="13" l="1"/>
  <c r="O19" i="13"/>
  <c r="O20" i="13"/>
  <c r="O21" i="13"/>
  <c r="O22" i="13"/>
  <c r="O23" i="13"/>
  <c r="O24" i="13"/>
  <c r="O25" i="13"/>
  <c r="O26" i="13"/>
  <c r="O27" i="13"/>
  <c r="N4" i="13"/>
  <c r="J4" i="13"/>
  <c r="K4" i="13" s="1"/>
  <c r="N6" i="13"/>
  <c r="N7" i="13"/>
  <c r="N8" i="13"/>
  <c r="N9" i="13"/>
  <c r="N10" i="13"/>
  <c r="N11" i="13"/>
  <c r="N13" i="13"/>
  <c r="N14" i="13"/>
  <c r="N15" i="13"/>
  <c r="N16" i="13"/>
  <c r="N17" i="13"/>
  <c r="N28" i="13"/>
  <c r="J28" i="13"/>
  <c r="K28" i="13" s="1"/>
  <c r="N29" i="13"/>
  <c r="J29" i="13"/>
  <c r="K29" i="13" s="1"/>
  <c r="N30" i="13"/>
  <c r="J30" i="13"/>
  <c r="K30" i="13" s="1"/>
  <c r="N31" i="13"/>
  <c r="J31" i="13"/>
  <c r="K31" i="13" s="1"/>
  <c r="N32" i="13"/>
  <c r="J32" i="13"/>
  <c r="K32" i="13" s="1"/>
  <c r="N33" i="13"/>
  <c r="J33" i="13"/>
  <c r="K33" i="13" s="1"/>
  <c r="N34" i="13"/>
  <c r="J34" i="13"/>
  <c r="K34" i="13" s="1"/>
  <c r="N35" i="13"/>
  <c r="J35" i="13"/>
  <c r="K35" i="13" s="1"/>
  <c r="N36" i="13"/>
  <c r="J36" i="13"/>
  <c r="K36" i="13" s="1"/>
  <c r="N37" i="13"/>
  <c r="J37" i="13"/>
  <c r="K37" i="13" s="1"/>
  <c r="N38" i="13"/>
  <c r="J38" i="13"/>
  <c r="K38" i="13" s="1"/>
  <c r="J18" i="13"/>
  <c r="K18" i="13" s="1"/>
  <c r="J19" i="13"/>
  <c r="K19" i="13" s="1"/>
  <c r="J20" i="13"/>
  <c r="K20" i="13" s="1"/>
  <c r="J21" i="13"/>
  <c r="K21" i="13" s="1"/>
  <c r="J22" i="13"/>
  <c r="K22" i="13" s="1"/>
  <c r="J23" i="13"/>
  <c r="K23" i="13" s="1"/>
  <c r="J24" i="13"/>
  <c r="K24" i="13" s="1"/>
  <c r="J25" i="13"/>
  <c r="K25" i="13" s="1"/>
  <c r="J26" i="13"/>
  <c r="K26" i="13" s="1"/>
  <c r="J27" i="13"/>
  <c r="K27" i="13" s="1"/>
  <c r="P8" i="12"/>
  <c r="P7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1" i="12"/>
  <c r="M10" i="12"/>
  <c r="M9" i="12"/>
  <c r="M7" i="12"/>
  <c r="M6" i="12"/>
  <c r="M4" i="12"/>
  <c r="M8" i="12"/>
  <c r="O38" i="13" l="1"/>
  <c r="O37" i="13"/>
  <c r="O36" i="13"/>
  <c r="O35" i="13"/>
  <c r="O34" i="13"/>
  <c r="O33" i="13"/>
  <c r="O32" i="13"/>
  <c r="O31" i="13"/>
  <c r="O30" i="13"/>
  <c r="O29" i="13"/>
  <c r="O28" i="13"/>
  <c r="O16" i="13"/>
  <c r="O14" i="13"/>
  <c r="O11" i="13"/>
  <c r="O9" i="13"/>
  <c r="O7" i="13"/>
  <c r="O17" i="13"/>
  <c r="O15" i="13"/>
  <c r="O13" i="13"/>
  <c r="O10" i="13"/>
  <c r="O8" i="13"/>
  <c r="O6" i="13"/>
  <c r="O4" i="13"/>
  <c r="O7" i="12"/>
  <c r="N11" i="12"/>
  <c r="P11" i="12" s="1"/>
  <c r="N10" i="12"/>
  <c r="N9" i="12"/>
  <c r="P9" i="12" s="1"/>
  <c r="N8" i="12"/>
  <c r="O8" i="12" s="1"/>
  <c r="N7" i="12"/>
  <c r="N6" i="12"/>
  <c r="N4" i="12"/>
  <c r="P4" i="12" s="1"/>
  <c r="O4" i="12" l="1"/>
  <c r="O10" i="12"/>
  <c r="P10" i="12"/>
  <c r="O11" i="12"/>
  <c r="O9" i="12"/>
  <c r="O6" i="12"/>
  <c r="P6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1" i="12"/>
  <c r="D10" i="12"/>
  <c r="D9" i="12"/>
  <c r="D8" i="12"/>
  <c r="D7" i="12"/>
  <c r="D6" i="12"/>
  <c r="D4" i="12"/>
  <c r="H6" i="12" l="1"/>
  <c r="J6" i="12" s="1"/>
  <c r="K6" i="12" s="1"/>
  <c r="H8" i="12"/>
  <c r="J8" i="12" s="1"/>
  <c r="K8" i="12" s="1"/>
  <c r="H9" i="12"/>
  <c r="J9" i="12" s="1"/>
  <c r="K9" i="12" s="1"/>
  <c r="H10" i="12"/>
  <c r="J10" i="12" s="1"/>
  <c r="K10" i="12" s="1"/>
  <c r="H13" i="12"/>
  <c r="H14" i="12"/>
  <c r="H15" i="12"/>
  <c r="H16" i="12"/>
  <c r="H17" i="12"/>
  <c r="H18" i="12"/>
  <c r="H19" i="12"/>
  <c r="J19" i="12" s="1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4" i="12"/>
  <c r="J4" i="12" s="1"/>
  <c r="K4" i="12" s="1"/>
  <c r="H7" i="12"/>
  <c r="J7" i="12" s="1"/>
  <c r="K7" i="12" s="1"/>
  <c r="H11" i="12"/>
  <c r="J11" i="12" s="1"/>
  <c r="K11" i="12" s="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0" i="11"/>
  <c r="C9" i="11"/>
  <c r="C8" i="11"/>
  <c r="C7" i="11"/>
  <c r="C6" i="11"/>
  <c r="C5" i="11"/>
  <c r="C3" i="11"/>
  <c r="J38" i="12" l="1"/>
  <c r="K38" i="12" s="1"/>
  <c r="N38" i="12"/>
  <c r="J36" i="12"/>
  <c r="K36" i="12" s="1"/>
  <c r="N36" i="12"/>
  <c r="J34" i="12"/>
  <c r="K34" i="12" s="1"/>
  <c r="N34" i="12"/>
  <c r="J32" i="12"/>
  <c r="K32" i="12" s="1"/>
  <c r="N32" i="12"/>
  <c r="J30" i="12"/>
  <c r="K30" i="12" s="1"/>
  <c r="N30" i="12"/>
  <c r="J28" i="12"/>
  <c r="K28" i="12" s="1"/>
  <c r="N28" i="12"/>
  <c r="J26" i="12"/>
  <c r="K26" i="12" s="1"/>
  <c r="N26" i="12"/>
  <c r="J24" i="12"/>
  <c r="K24" i="12" s="1"/>
  <c r="N24" i="12"/>
  <c r="J22" i="12"/>
  <c r="K22" i="12" s="1"/>
  <c r="N22" i="12"/>
  <c r="J20" i="12"/>
  <c r="K20" i="12" s="1"/>
  <c r="N20" i="12"/>
  <c r="J18" i="12"/>
  <c r="K18" i="12" s="1"/>
  <c r="N18" i="12"/>
  <c r="J16" i="12"/>
  <c r="K16" i="12" s="1"/>
  <c r="N16" i="12"/>
  <c r="J14" i="12"/>
  <c r="K14" i="12" s="1"/>
  <c r="N14" i="12"/>
  <c r="J37" i="12"/>
  <c r="K37" i="12" s="1"/>
  <c r="N37" i="12"/>
  <c r="J35" i="12"/>
  <c r="K35" i="12" s="1"/>
  <c r="N35" i="12"/>
  <c r="J33" i="12"/>
  <c r="K33" i="12" s="1"/>
  <c r="N33" i="12"/>
  <c r="J31" i="12"/>
  <c r="K31" i="12" s="1"/>
  <c r="N31" i="12"/>
  <c r="J29" i="12"/>
  <c r="K29" i="12" s="1"/>
  <c r="N29" i="12"/>
  <c r="J27" i="12"/>
  <c r="K27" i="12" s="1"/>
  <c r="N27" i="12"/>
  <c r="J25" i="12"/>
  <c r="K25" i="12" s="1"/>
  <c r="N25" i="12"/>
  <c r="J23" i="12"/>
  <c r="K23" i="12" s="1"/>
  <c r="N23" i="12"/>
  <c r="J21" i="12"/>
  <c r="K21" i="12" s="1"/>
  <c r="N21" i="12"/>
  <c r="K19" i="12"/>
  <c r="N19" i="12"/>
  <c r="J17" i="12"/>
  <c r="K17" i="12" s="1"/>
  <c r="N17" i="12"/>
  <c r="J15" i="12"/>
  <c r="K15" i="12" s="1"/>
  <c r="N15" i="12"/>
  <c r="J13" i="12"/>
  <c r="K13" i="12" s="1"/>
  <c r="N13" i="12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0" i="11"/>
  <c r="D9" i="11"/>
  <c r="D8" i="11"/>
  <c r="D7" i="11"/>
  <c r="D6" i="11"/>
  <c r="D5" i="11"/>
  <c r="D3" i="11"/>
  <c r="O13" i="12" l="1"/>
  <c r="P13" i="12"/>
  <c r="P15" i="12"/>
  <c r="O15" i="12"/>
  <c r="P17" i="12"/>
  <c r="O17" i="12"/>
  <c r="P19" i="12"/>
  <c r="O19" i="12"/>
  <c r="P21" i="12"/>
  <c r="O21" i="12"/>
  <c r="P23" i="12"/>
  <c r="O23" i="12"/>
  <c r="P25" i="12"/>
  <c r="O25" i="12"/>
  <c r="P27" i="12"/>
  <c r="O27" i="12"/>
  <c r="P29" i="12"/>
  <c r="O29" i="12"/>
  <c r="P31" i="12"/>
  <c r="O31" i="12"/>
  <c r="P33" i="12"/>
  <c r="O33" i="12"/>
  <c r="P35" i="12"/>
  <c r="O35" i="12"/>
  <c r="P37" i="12"/>
  <c r="O37" i="12"/>
  <c r="P14" i="12"/>
  <c r="O14" i="12"/>
  <c r="P16" i="12"/>
  <c r="O16" i="12"/>
  <c r="P18" i="12"/>
  <c r="O18" i="12"/>
  <c r="P20" i="12"/>
  <c r="O20" i="12"/>
  <c r="P22" i="12"/>
  <c r="O22" i="12"/>
  <c r="P24" i="12"/>
  <c r="O24" i="12"/>
  <c r="P26" i="12"/>
  <c r="O26" i="12"/>
  <c r="P28" i="12"/>
  <c r="O28" i="12"/>
  <c r="P30" i="12"/>
  <c r="O30" i="12"/>
  <c r="P32" i="12"/>
  <c r="O32" i="12"/>
  <c r="P34" i="12"/>
  <c r="O34" i="12"/>
  <c r="P36" i="12"/>
  <c r="O36" i="12"/>
  <c r="P38" i="12"/>
  <c r="O38" i="12"/>
  <c r="H3" i="11"/>
  <c r="J3" i="11" s="1"/>
  <c r="K3" i="11" s="1"/>
  <c r="H5" i="11"/>
  <c r="J5" i="11" s="1"/>
  <c r="K5" i="11" s="1"/>
  <c r="H6" i="11"/>
  <c r="J6" i="11" s="1"/>
  <c r="K6" i="11" s="1"/>
  <c r="H7" i="11"/>
  <c r="J7" i="11" s="1"/>
  <c r="K7" i="11" s="1"/>
  <c r="H8" i="11"/>
  <c r="J8" i="11" s="1"/>
  <c r="K8" i="11" s="1"/>
  <c r="H9" i="11"/>
  <c r="J9" i="11" s="1"/>
  <c r="K9" i="11" s="1"/>
  <c r="H10" i="11"/>
  <c r="J10" i="11" s="1"/>
  <c r="K10" i="11" s="1"/>
  <c r="H12" i="11"/>
  <c r="J12" i="11" s="1"/>
  <c r="K12" i="11" s="1"/>
  <c r="H13" i="11"/>
  <c r="J13" i="11" s="1"/>
  <c r="K13" i="11" s="1"/>
  <c r="H14" i="11"/>
  <c r="J14" i="11" s="1"/>
  <c r="K14" i="11" s="1"/>
  <c r="H15" i="11"/>
  <c r="J15" i="11" s="1"/>
  <c r="K15" i="11" s="1"/>
  <c r="H16" i="11"/>
  <c r="J16" i="11" s="1"/>
  <c r="K16" i="11" s="1"/>
  <c r="H17" i="11"/>
  <c r="J17" i="11" s="1"/>
  <c r="K17" i="11" s="1"/>
  <c r="H18" i="11"/>
  <c r="J18" i="11" s="1"/>
  <c r="K18" i="11" s="1"/>
  <c r="H19" i="11"/>
  <c r="J19" i="11" s="1"/>
  <c r="K19" i="11" s="1"/>
  <c r="H20" i="11"/>
  <c r="J20" i="11" s="1"/>
  <c r="K20" i="11" s="1"/>
  <c r="H21" i="11"/>
  <c r="J21" i="11" s="1"/>
  <c r="K21" i="11" s="1"/>
  <c r="H22" i="11"/>
  <c r="J22" i="11" s="1"/>
  <c r="K22" i="11" s="1"/>
  <c r="H23" i="11"/>
  <c r="J23" i="11" s="1"/>
  <c r="K23" i="11" s="1"/>
  <c r="H24" i="11"/>
  <c r="J24" i="11" s="1"/>
  <c r="K24" i="11" s="1"/>
  <c r="H25" i="11"/>
  <c r="J25" i="11" s="1"/>
  <c r="K25" i="11" s="1"/>
  <c r="H26" i="11"/>
  <c r="J26" i="11" s="1"/>
  <c r="K26" i="11" s="1"/>
  <c r="H27" i="11"/>
  <c r="J27" i="11" s="1"/>
  <c r="K27" i="11" s="1"/>
  <c r="H28" i="11"/>
  <c r="J28" i="11" s="1"/>
  <c r="K28" i="11" s="1"/>
  <c r="H29" i="11"/>
  <c r="J29" i="11" s="1"/>
  <c r="K29" i="11" s="1"/>
  <c r="H30" i="11"/>
  <c r="J30" i="11" s="1"/>
  <c r="K30" i="11" s="1"/>
  <c r="H31" i="11"/>
  <c r="J31" i="11" s="1"/>
  <c r="K31" i="11" s="1"/>
  <c r="H32" i="11"/>
  <c r="J32" i="11" s="1"/>
  <c r="K32" i="11" s="1"/>
  <c r="H33" i="11"/>
  <c r="J33" i="11" s="1"/>
  <c r="K33" i="11" s="1"/>
  <c r="H34" i="11"/>
  <c r="J34" i="11" s="1"/>
  <c r="K34" i="11" s="1"/>
  <c r="H35" i="11"/>
  <c r="J35" i="11" s="1"/>
  <c r="K35" i="11" s="1"/>
  <c r="H36" i="11"/>
  <c r="J36" i="11" s="1"/>
  <c r="K36" i="11" s="1"/>
  <c r="H37" i="11"/>
  <c r="J37" i="11" s="1"/>
  <c r="K37" i="11" s="1"/>
  <c r="D45" i="8" l="1"/>
  <c r="C45" i="8"/>
  <c r="H45" i="8" s="1"/>
  <c r="J45" i="8" s="1"/>
  <c r="K45" i="8" s="1"/>
  <c r="D43" i="8"/>
  <c r="C43" i="8"/>
  <c r="H43" i="8" s="1"/>
  <c r="J43" i="8" s="1"/>
  <c r="K43" i="8" s="1"/>
  <c r="D42" i="8"/>
  <c r="C42" i="8"/>
  <c r="H42" i="8" s="1"/>
  <c r="J42" i="8" s="1"/>
  <c r="K42" i="8" s="1"/>
  <c r="D41" i="8"/>
  <c r="C41" i="8"/>
  <c r="H41" i="8" s="1"/>
  <c r="J41" i="8" s="1"/>
  <c r="K41" i="8" s="1"/>
  <c r="D40" i="8"/>
  <c r="C40" i="8"/>
  <c r="H40" i="8" s="1"/>
  <c r="J40" i="8" s="1"/>
  <c r="K40" i="8" s="1"/>
  <c r="D39" i="8"/>
  <c r="C39" i="8"/>
  <c r="H39" i="8" s="1"/>
  <c r="J39" i="8" s="1"/>
  <c r="K39" i="8" s="1"/>
  <c r="D38" i="8"/>
  <c r="C38" i="8"/>
  <c r="H38" i="8" s="1"/>
  <c r="J38" i="8" s="1"/>
  <c r="K38" i="8" s="1"/>
  <c r="D37" i="8"/>
  <c r="C37" i="8"/>
  <c r="H37" i="8" s="1"/>
  <c r="J37" i="8" s="1"/>
  <c r="K37" i="8" s="1"/>
  <c r="D36" i="8"/>
  <c r="C36" i="8"/>
  <c r="H36" i="8" s="1"/>
  <c r="J36" i="8" s="1"/>
  <c r="K36" i="8" s="1"/>
  <c r="D35" i="8"/>
  <c r="C35" i="8"/>
  <c r="H35" i="8" s="1"/>
  <c r="J35" i="8" s="1"/>
  <c r="K35" i="8" s="1"/>
  <c r="D34" i="8"/>
  <c r="C34" i="8"/>
  <c r="H34" i="8" s="1"/>
  <c r="J34" i="8" s="1"/>
  <c r="K34" i="8" s="1"/>
  <c r="D32" i="8"/>
  <c r="C32" i="8"/>
  <c r="H32" i="8" s="1"/>
  <c r="J32" i="8" s="1"/>
  <c r="K32" i="8" s="1"/>
  <c r="D31" i="8"/>
  <c r="C31" i="8"/>
  <c r="H31" i="8" s="1"/>
  <c r="J31" i="8" s="1"/>
  <c r="K31" i="8" s="1"/>
  <c r="D30" i="8"/>
  <c r="C30" i="8"/>
  <c r="H30" i="8" s="1"/>
  <c r="J30" i="8" s="1"/>
  <c r="K30" i="8" s="1"/>
  <c r="D29" i="8"/>
  <c r="C29" i="8"/>
  <c r="H29" i="8" s="1"/>
  <c r="J29" i="8" s="1"/>
  <c r="K29" i="8" s="1"/>
  <c r="D28" i="8"/>
  <c r="C28" i="8"/>
  <c r="H28" i="8" s="1"/>
  <c r="J28" i="8" s="1"/>
  <c r="K28" i="8" s="1"/>
  <c r="D26" i="8"/>
  <c r="C26" i="8"/>
  <c r="H26" i="8" s="1"/>
  <c r="J26" i="8" s="1"/>
  <c r="K26" i="8" s="1"/>
  <c r="D25" i="8"/>
  <c r="C25" i="8"/>
  <c r="H25" i="8" s="1"/>
  <c r="J25" i="8" s="1"/>
  <c r="K25" i="8" s="1"/>
  <c r="D23" i="8"/>
  <c r="C23" i="8"/>
  <c r="H23" i="8" s="1"/>
  <c r="J23" i="8" s="1"/>
  <c r="K23" i="8" s="1"/>
  <c r="D22" i="8"/>
  <c r="C22" i="8"/>
  <c r="H22" i="8" s="1"/>
  <c r="J22" i="8" s="1"/>
  <c r="K22" i="8" s="1"/>
  <c r="D20" i="8"/>
  <c r="C20" i="8"/>
  <c r="H20" i="8" s="1"/>
  <c r="J20" i="8" s="1"/>
  <c r="K20" i="8" s="1"/>
  <c r="D18" i="8"/>
  <c r="C18" i="8"/>
  <c r="H18" i="8" s="1"/>
  <c r="J18" i="8" s="1"/>
  <c r="K18" i="8" s="1"/>
  <c r="D16" i="8"/>
  <c r="C16" i="8"/>
  <c r="H16" i="8" s="1"/>
  <c r="J16" i="8" s="1"/>
  <c r="K16" i="8" s="1"/>
  <c r="D15" i="8"/>
  <c r="C15" i="8"/>
  <c r="H15" i="8" s="1"/>
  <c r="J15" i="8" s="1"/>
  <c r="K15" i="8" s="1"/>
  <c r="D14" i="8"/>
  <c r="C14" i="8"/>
  <c r="H14" i="8" s="1"/>
  <c r="J14" i="8" s="1"/>
  <c r="K14" i="8" s="1"/>
  <c r="D13" i="8"/>
  <c r="C13" i="8"/>
  <c r="H13" i="8" s="1"/>
  <c r="J13" i="8" s="1"/>
  <c r="K13" i="8" s="1"/>
  <c r="D10" i="8"/>
  <c r="C10" i="8"/>
  <c r="H10" i="8" s="1"/>
  <c r="J10" i="8" s="1"/>
  <c r="K10" i="8" s="1"/>
  <c r="D9" i="8"/>
  <c r="C9" i="8"/>
  <c r="H9" i="8" s="1"/>
  <c r="J9" i="8" s="1"/>
  <c r="K9" i="8" s="1"/>
  <c r="D8" i="8"/>
  <c r="C8" i="8"/>
  <c r="H8" i="8" s="1"/>
  <c r="J8" i="8" s="1"/>
  <c r="K8" i="8" s="1"/>
  <c r="D7" i="8"/>
  <c r="C7" i="8"/>
  <c r="H7" i="8" s="1"/>
  <c r="J7" i="8" s="1"/>
  <c r="K7" i="8" s="1"/>
  <c r="D6" i="8"/>
  <c r="C6" i="8"/>
  <c r="H6" i="8" s="1"/>
  <c r="J6" i="8" s="1"/>
  <c r="K6" i="8" s="1"/>
  <c r="D5" i="8"/>
  <c r="C5" i="8"/>
  <c r="H5" i="8" s="1"/>
  <c r="J5" i="8" s="1"/>
  <c r="K5" i="8" s="1"/>
  <c r="D3" i="8"/>
  <c r="C3" i="8"/>
  <c r="H3" i="8" s="1"/>
  <c r="J3" i="8" s="1"/>
  <c r="K3" i="8" s="1"/>
  <c r="G3" i="1" l="1"/>
  <c r="C45" i="1" l="1"/>
  <c r="C43" i="1"/>
  <c r="C42" i="1"/>
  <c r="C41" i="1"/>
  <c r="C40" i="1"/>
  <c r="C39" i="1"/>
  <c r="C38" i="1"/>
  <c r="C37" i="1"/>
  <c r="C36" i="1"/>
  <c r="C35" i="1"/>
  <c r="C34" i="1"/>
  <c r="C32" i="1"/>
  <c r="C31" i="1"/>
  <c r="C30" i="1"/>
  <c r="C29" i="1"/>
  <c r="C28" i="1"/>
  <c r="C26" i="1"/>
  <c r="C25" i="1"/>
  <c r="C23" i="1"/>
  <c r="C22" i="1"/>
  <c r="C20" i="1"/>
  <c r="C18" i="1"/>
  <c r="C16" i="1"/>
  <c r="C15" i="1"/>
  <c r="C14" i="1"/>
  <c r="C13" i="1"/>
  <c r="C10" i="1"/>
  <c r="C9" i="1"/>
  <c r="C8" i="1"/>
  <c r="C7" i="1"/>
  <c r="C6" i="1"/>
  <c r="C5" i="1"/>
  <c r="C3" i="1"/>
  <c r="K3" i="4" l="1"/>
  <c r="K45" i="4"/>
  <c r="K14" i="4"/>
  <c r="K10" i="4"/>
  <c r="K5" i="4"/>
  <c r="N3" i="4"/>
  <c r="M3" i="4"/>
  <c r="K43" i="4"/>
  <c r="K42" i="4"/>
  <c r="K41" i="4"/>
  <c r="K40" i="4"/>
  <c r="K39" i="4"/>
  <c r="K38" i="4"/>
  <c r="K37" i="4"/>
  <c r="K36" i="4"/>
  <c r="K35" i="4"/>
  <c r="K34" i="4"/>
  <c r="K32" i="4"/>
  <c r="K31" i="4"/>
  <c r="K30" i="4"/>
  <c r="K29" i="4"/>
  <c r="K28" i="4"/>
  <c r="K26" i="4"/>
  <c r="K25" i="4"/>
  <c r="K23" i="4"/>
  <c r="K22" i="4"/>
  <c r="K20" i="4"/>
  <c r="K18" i="4"/>
  <c r="K16" i="4"/>
  <c r="K15" i="4"/>
  <c r="K13" i="4"/>
  <c r="K6" i="4"/>
  <c r="K7" i="4"/>
  <c r="K9" i="4"/>
  <c r="K8" i="4"/>
  <c r="L3" i="4"/>
  <c r="H45" i="5"/>
  <c r="H43" i="5"/>
  <c r="J43" i="5" s="1"/>
  <c r="K43" i="5" s="1"/>
  <c r="H42" i="5"/>
  <c r="H41" i="5"/>
  <c r="J41" i="5" s="1"/>
  <c r="K41" i="5" s="1"/>
  <c r="H40" i="5"/>
  <c r="H39" i="5"/>
  <c r="J39" i="5" s="1"/>
  <c r="K39" i="5" s="1"/>
  <c r="H38" i="5"/>
  <c r="H37" i="5"/>
  <c r="J37" i="5" s="1"/>
  <c r="K37" i="5" s="1"/>
  <c r="H36" i="5"/>
  <c r="H35" i="5"/>
  <c r="J35" i="5" s="1"/>
  <c r="K35" i="5" s="1"/>
  <c r="H34" i="5"/>
  <c r="H32" i="5"/>
  <c r="J32" i="5" s="1"/>
  <c r="K32" i="5" s="1"/>
  <c r="H31" i="5"/>
  <c r="H30" i="5"/>
  <c r="J30" i="5" s="1"/>
  <c r="K30" i="5" s="1"/>
  <c r="H29" i="5"/>
  <c r="H28" i="5"/>
  <c r="J28" i="5" s="1"/>
  <c r="K28" i="5" s="1"/>
  <c r="H26" i="5"/>
  <c r="H25" i="5"/>
  <c r="H23" i="5"/>
  <c r="H22" i="5"/>
  <c r="H20" i="5"/>
  <c r="H18" i="5"/>
  <c r="H16" i="5"/>
  <c r="H15" i="5"/>
  <c r="J15" i="5" s="1"/>
  <c r="K15" i="5" s="1"/>
  <c r="H14" i="5"/>
  <c r="H13" i="5"/>
  <c r="H3" i="5"/>
  <c r="H10" i="5"/>
  <c r="H6" i="5"/>
  <c r="J6" i="5" s="1"/>
  <c r="K6" i="5" s="1"/>
  <c r="H5" i="5"/>
  <c r="H9" i="5"/>
  <c r="J9" i="5" s="1"/>
  <c r="K9" i="5" s="1"/>
  <c r="H8" i="5"/>
  <c r="H7" i="5"/>
  <c r="D41" i="5"/>
  <c r="D45" i="5"/>
  <c r="D43" i="5"/>
  <c r="D42" i="5"/>
  <c r="D40" i="5"/>
  <c r="D39" i="5"/>
  <c r="D38" i="5"/>
  <c r="D37" i="5"/>
  <c r="D36" i="5"/>
  <c r="D35" i="5"/>
  <c r="D34" i="5"/>
  <c r="D32" i="5"/>
  <c r="D31" i="5"/>
  <c r="J31" i="5" s="1"/>
  <c r="K31" i="5" s="1"/>
  <c r="D30" i="5"/>
  <c r="D29" i="5"/>
  <c r="J29" i="5" s="1"/>
  <c r="K29" i="5" s="1"/>
  <c r="D28" i="5"/>
  <c r="D26" i="5"/>
  <c r="J26" i="5" s="1"/>
  <c r="K26" i="5" s="1"/>
  <c r="D25" i="5"/>
  <c r="D23" i="5"/>
  <c r="D22" i="5"/>
  <c r="D20" i="5"/>
  <c r="J20" i="5" s="1"/>
  <c r="K20" i="5" s="1"/>
  <c r="D18" i="5"/>
  <c r="D16" i="5"/>
  <c r="D15" i="5"/>
  <c r="D14" i="5"/>
  <c r="D13" i="5"/>
  <c r="D10" i="5"/>
  <c r="D9" i="5"/>
  <c r="D8" i="5"/>
  <c r="D7" i="5"/>
  <c r="D6" i="5"/>
  <c r="D5" i="5"/>
  <c r="D3" i="5"/>
  <c r="J45" i="5"/>
  <c r="K45" i="5" s="1"/>
  <c r="C45" i="5"/>
  <c r="C43" i="5"/>
  <c r="J42" i="5"/>
  <c r="K42" i="5" s="1"/>
  <c r="C42" i="5"/>
  <c r="C41" i="5"/>
  <c r="J40" i="5"/>
  <c r="K40" i="5" s="1"/>
  <c r="C40" i="5"/>
  <c r="C39" i="5"/>
  <c r="J38" i="5"/>
  <c r="K38" i="5" s="1"/>
  <c r="C38" i="5"/>
  <c r="C37" i="5"/>
  <c r="J36" i="5"/>
  <c r="K36" i="5" s="1"/>
  <c r="C36" i="5"/>
  <c r="C35" i="5"/>
  <c r="J34" i="5"/>
  <c r="K34" i="5" s="1"/>
  <c r="C34" i="5"/>
  <c r="C32" i="5"/>
  <c r="C31" i="5"/>
  <c r="C30" i="5"/>
  <c r="C29" i="5"/>
  <c r="C28" i="5"/>
  <c r="C26" i="5"/>
  <c r="J25" i="5"/>
  <c r="K25" i="5" s="1"/>
  <c r="C25" i="5"/>
  <c r="C23" i="5"/>
  <c r="J22" i="5"/>
  <c r="K22" i="5" s="1"/>
  <c r="C22" i="5"/>
  <c r="C20" i="5"/>
  <c r="J18" i="5"/>
  <c r="K18" i="5" s="1"/>
  <c r="C18" i="5"/>
  <c r="C16" i="5"/>
  <c r="C15" i="5"/>
  <c r="C14" i="5"/>
  <c r="J13" i="5"/>
  <c r="K13" i="5" s="1"/>
  <c r="C13" i="5"/>
  <c r="J10" i="5"/>
  <c r="K10" i="5" s="1"/>
  <c r="C10" i="5"/>
  <c r="C9" i="5"/>
  <c r="J8" i="5"/>
  <c r="K8" i="5" s="1"/>
  <c r="C8" i="5"/>
  <c r="J7" i="5"/>
  <c r="K7" i="5" s="1"/>
  <c r="C7" i="5"/>
  <c r="C6" i="5"/>
  <c r="J5" i="5"/>
  <c r="K5" i="5" s="1"/>
  <c r="C5" i="5"/>
  <c r="J3" i="5"/>
  <c r="K3" i="5" s="1"/>
  <c r="C3" i="5"/>
  <c r="J23" i="5" l="1"/>
  <c r="K23" i="5" s="1"/>
  <c r="J14" i="5"/>
  <c r="K14" i="5" s="1"/>
  <c r="J16" i="5"/>
  <c r="K16" i="5" s="1"/>
  <c r="L43" i="4"/>
  <c r="L32" i="4"/>
  <c r="L6" i="4"/>
  <c r="L22" i="4"/>
  <c r="N45" i="4"/>
  <c r="N43" i="4"/>
  <c r="N42" i="4"/>
  <c r="N41" i="4"/>
  <c r="N40" i="4"/>
  <c r="N39" i="4"/>
  <c r="N38" i="4"/>
  <c r="N37" i="4"/>
  <c r="N36" i="4"/>
  <c r="N35" i="4"/>
  <c r="N34" i="4"/>
  <c r="N32" i="4"/>
  <c r="N31" i="4"/>
  <c r="N30" i="4"/>
  <c r="N29" i="4"/>
  <c r="N28" i="4"/>
  <c r="N26" i="4"/>
  <c r="N25" i="4"/>
  <c r="N23" i="4"/>
  <c r="N22" i="4"/>
  <c r="N20" i="4"/>
  <c r="N18" i="4"/>
  <c r="N16" i="4"/>
  <c r="N15" i="4"/>
  <c r="N14" i="4"/>
  <c r="N13" i="4"/>
  <c r="N10" i="4"/>
  <c r="N9" i="4"/>
  <c r="N8" i="4"/>
  <c r="N7" i="4"/>
  <c r="N6" i="4"/>
  <c r="N5" i="4"/>
  <c r="M45" i="4"/>
  <c r="M43" i="4"/>
  <c r="M42" i="4"/>
  <c r="M41" i="4"/>
  <c r="M40" i="4"/>
  <c r="M39" i="4"/>
  <c r="M38" i="4"/>
  <c r="M37" i="4"/>
  <c r="M36" i="4"/>
  <c r="M35" i="4"/>
  <c r="M34" i="4"/>
  <c r="M32" i="4"/>
  <c r="M31" i="4"/>
  <c r="M30" i="4"/>
  <c r="M29" i="4"/>
  <c r="M28" i="4"/>
  <c r="M26" i="4"/>
  <c r="M25" i="4"/>
  <c r="M23" i="4"/>
  <c r="M22" i="4"/>
  <c r="M20" i="4"/>
  <c r="M18" i="4"/>
  <c r="M16" i="4"/>
  <c r="M15" i="4"/>
  <c r="M14" i="4"/>
  <c r="M13" i="4"/>
  <c r="M10" i="4"/>
  <c r="M8" i="4"/>
  <c r="M6" i="4"/>
  <c r="M9" i="4"/>
  <c r="M7" i="4"/>
  <c r="M5" i="4"/>
  <c r="L10" i="4"/>
  <c r="L45" i="4"/>
  <c r="L42" i="4"/>
  <c r="L41" i="4"/>
  <c r="L40" i="4"/>
  <c r="L39" i="4"/>
  <c r="L38" i="4"/>
  <c r="L37" i="4"/>
  <c r="L36" i="4"/>
  <c r="L35" i="4"/>
  <c r="L34" i="4"/>
  <c r="L31" i="4"/>
  <c r="L30" i="4"/>
  <c r="L29" i="4"/>
  <c r="L28" i="4"/>
  <c r="L26" i="4"/>
  <c r="L25" i="4"/>
  <c r="L23" i="4"/>
  <c r="L20" i="4"/>
  <c r="L18" i="4"/>
  <c r="L16" i="4"/>
  <c r="L13" i="4"/>
  <c r="L15" i="4"/>
  <c r="L14" i="4"/>
  <c r="L9" i="4"/>
  <c r="L8" i="4"/>
  <c r="L7" i="4"/>
  <c r="L5" i="4"/>
  <c r="G3" i="4"/>
  <c r="G5" i="4"/>
  <c r="C45" i="4"/>
  <c r="G45" i="4" s="1"/>
  <c r="I45" i="4" s="1"/>
  <c r="J45" i="4" s="1"/>
  <c r="C43" i="4"/>
  <c r="G43" i="4" s="1"/>
  <c r="I43" i="4" s="1"/>
  <c r="J43" i="4" s="1"/>
  <c r="C42" i="4"/>
  <c r="G42" i="4" s="1"/>
  <c r="I42" i="4" s="1"/>
  <c r="J42" i="4" s="1"/>
  <c r="C41" i="4"/>
  <c r="G41" i="4" s="1"/>
  <c r="I41" i="4" s="1"/>
  <c r="J41" i="4" s="1"/>
  <c r="C40" i="4"/>
  <c r="G40" i="4" s="1"/>
  <c r="I40" i="4" s="1"/>
  <c r="J40" i="4" s="1"/>
  <c r="C39" i="4"/>
  <c r="G39" i="4" s="1"/>
  <c r="I39" i="4" s="1"/>
  <c r="J39" i="4" s="1"/>
  <c r="C38" i="4"/>
  <c r="G38" i="4" s="1"/>
  <c r="I38" i="4" s="1"/>
  <c r="J38" i="4" s="1"/>
  <c r="C37" i="4"/>
  <c r="G37" i="4" s="1"/>
  <c r="I37" i="4" s="1"/>
  <c r="J37" i="4" s="1"/>
  <c r="C36" i="4"/>
  <c r="G36" i="4" s="1"/>
  <c r="I36" i="4" s="1"/>
  <c r="J36" i="4" s="1"/>
  <c r="C35" i="4"/>
  <c r="G35" i="4" s="1"/>
  <c r="I35" i="4" s="1"/>
  <c r="J35" i="4" s="1"/>
  <c r="C34" i="4"/>
  <c r="G34" i="4" s="1"/>
  <c r="I34" i="4" s="1"/>
  <c r="J34" i="4" s="1"/>
  <c r="C32" i="4"/>
  <c r="G32" i="4" s="1"/>
  <c r="I32" i="4" s="1"/>
  <c r="J32" i="4" s="1"/>
  <c r="C31" i="4"/>
  <c r="G31" i="4" s="1"/>
  <c r="I31" i="4" s="1"/>
  <c r="J31" i="4" s="1"/>
  <c r="C30" i="4"/>
  <c r="G30" i="4" s="1"/>
  <c r="I30" i="4" s="1"/>
  <c r="J30" i="4" s="1"/>
  <c r="C29" i="4"/>
  <c r="G29" i="4" s="1"/>
  <c r="I29" i="4" s="1"/>
  <c r="J29" i="4" s="1"/>
  <c r="C28" i="4"/>
  <c r="G28" i="4" s="1"/>
  <c r="I28" i="4" s="1"/>
  <c r="J28" i="4" s="1"/>
  <c r="C26" i="4"/>
  <c r="G26" i="4" s="1"/>
  <c r="I26" i="4" s="1"/>
  <c r="J26" i="4" s="1"/>
  <c r="C25" i="4"/>
  <c r="G25" i="4" s="1"/>
  <c r="I25" i="4" s="1"/>
  <c r="J25" i="4" s="1"/>
  <c r="C23" i="4"/>
  <c r="G23" i="4" s="1"/>
  <c r="I23" i="4" s="1"/>
  <c r="J23" i="4" s="1"/>
  <c r="C22" i="4"/>
  <c r="G22" i="4" s="1"/>
  <c r="I22" i="4" s="1"/>
  <c r="J22" i="4" s="1"/>
  <c r="C20" i="4"/>
  <c r="G20" i="4" s="1"/>
  <c r="I20" i="4" s="1"/>
  <c r="J20" i="4" s="1"/>
  <c r="C18" i="4"/>
  <c r="G18" i="4" s="1"/>
  <c r="I18" i="4" s="1"/>
  <c r="J18" i="4" s="1"/>
  <c r="C16" i="4"/>
  <c r="G16" i="4" s="1"/>
  <c r="I16" i="4" s="1"/>
  <c r="J16" i="4" s="1"/>
  <c r="C15" i="4"/>
  <c r="G15" i="4" s="1"/>
  <c r="I15" i="4" s="1"/>
  <c r="J15" i="4" s="1"/>
  <c r="C14" i="4"/>
  <c r="G14" i="4" s="1"/>
  <c r="I14" i="4" s="1"/>
  <c r="J14" i="4" s="1"/>
  <c r="C13" i="4"/>
  <c r="G13" i="4" s="1"/>
  <c r="I13" i="4" s="1"/>
  <c r="J13" i="4" s="1"/>
  <c r="G10" i="4"/>
  <c r="I10" i="4" s="1"/>
  <c r="J10" i="4" s="1"/>
  <c r="C10" i="4"/>
  <c r="G9" i="4"/>
  <c r="I9" i="4" s="1"/>
  <c r="J9" i="4" s="1"/>
  <c r="C9" i="4"/>
  <c r="G8" i="4"/>
  <c r="I8" i="4" s="1"/>
  <c r="J8" i="4" s="1"/>
  <c r="C8" i="4"/>
  <c r="G7" i="4"/>
  <c r="I7" i="4" s="1"/>
  <c r="J7" i="4" s="1"/>
  <c r="C7" i="4"/>
  <c r="G6" i="4"/>
  <c r="I6" i="4" s="1"/>
  <c r="J6" i="4" s="1"/>
  <c r="C6" i="4"/>
  <c r="I5" i="4"/>
  <c r="J5" i="4" s="1"/>
  <c r="C5" i="4"/>
  <c r="I3" i="4"/>
  <c r="J3" i="4" s="1"/>
  <c r="C3" i="4"/>
  <c r="I3" i="1" l="1"/>
  <c r="J3" i="1" s="1"/>
  <c r="G15" i="1" l="1"/>
  <c r="I15" i="1" s="1"/>
  <c r="J15" i="1" s="1"/>
  <c r="G37" i="1"/>
  <c r="I37" i="1" s="1"/>
  <c r="J37" i="1" s="1"/>
  <c r="G43" i="1"/>
  <c r="I43" i="1" s="1"/>
  <c r="J43" i="1" s="1"/>
  <c r="G45" i="1"/>
  <c r="I45" i="1" s="1"/>
  <c r="J45" i="1" s="1"/>
  <c r="G34" i="1"/>
  <c r="I34" i="1" s="1"/>
  <c r="J34" i="1" s="1"/>
  <c r="G13" i="1"/>
  <c r="I13" i="1" s="1"/>
  <c r="J13" i="1" s="1"/>
  <c r="G10" i="1"/>
  <c r="I10" i="1" s="1"/>
  <c r="J10" i="1" s="1"/>
  <c r="G9" i="1"/>
  <c r="I9" i="1" s="1"/>
  <c r="J9" i="1" s="1"/>
  <c r="G8" i="1"/>
  <c r="I8" i="1" s="1"/>
  <c r="J8" i="1" s="1"/>
  <c r="G7" i="1"/>
  <c r="I7" i="1" s="1"/>
  <c r="J7" i="1" s="1"/>
  <c r="G6" i="1"/>
  <c r="I6" i="1" s="1"/>
  <c r="J6" i="1" s="1"/>
  <c r="G5" i="1"/>
  <c r="I5" i="1" s="1"/>
  <c r="J5" i="1" s="1"/>
  <c r="G42" i="1" l="1"/>
  <c r="I42" i="1" s="1"/>
  <c r="J42" i="1" s="1"/>
  <c r="G41" i="1"/>
  <c r="I41" i="1" s="1"/>
  <c r="J41" i="1" s="1"/>
  <c r="G40" i="1"/>
  <c r="I40" i="1" s="1"/>
  <c r="J40" i="1" s="1"/>
  <c r="G39" i="1"/>
  <c r="I39" i="1" s="1"/>
  <c r="J39" i="1" s="1"/>
  <c r="G38" i="1"/>
  <c r="I38" i="1" s="1"/>
  <c r="J38" i="1" s="1"/>
  <c r="G36" i="1"/>
  <c r="I36" i="1" s="1"/>
  <c r="J36" i="1" s="1"/>
  <c r="G35" i="1"/>
  <c r="I35" i="1" s="1"/>
  <c r="J35" i="1" s="1"/>
  <c r="G32" i="1"/>
  <c r="I32" i="1" s="1"/>
  <c r="J32" i="1" s="1"/>
  <c r="G31" i="1"/>
  <c r="I31" i="1" s="1"/>
  <c r="J31" i="1" s="1"/>
  <c r="G30" i="1"/>
  <c r="I30" i="1" s="1"/>
  <c r="J30" i="1" s="1"/>
  <c r="G29" i="1"/>
  <c r="I29" i="1" s="1"/>
  <c r="J29" i="1" s="1"/>
  <c r="G28" i="1"/>
  <c r="I28" i="1" s="1"/>
  <c r="J28" i="1" s="1"/>
  <c r="G26" i="1"/>
  <c r="I26" i="1" s="1"/>
  <c r="J26" i="1" s="1"/>
  <c r="G25" i="1"/>
  <c r="I25" i="1" s="1"/>
  <c r="J25" i="1" s="1"/>
  <c r="G23" i="1"/>
  <c r="I23" i="1" s="1"/>
  <c r="J23" i="1" s="1"/>
  <c r="G22" i="1"/>
  <c r="I22" i="1" s="1"/>
  <c r="J22" i="1" s="1"/>
  <c r="G20" i="1"/>
  <c r="I20" i="1" s="1"/>
  <c r="J20" i="1" s="1"/>
  <c r="G18" i="1"/>
  <c r="I18" i="1" s="1"/>
  <c r="J18" i="1" s="1"/>
  <c r="G16" i="1"/>
  <c r="I16" i="1" s="1"/>
  <c r="J16" i="1" s="1"/>
  <c r="G14" i="1"/>
  <c r="I14" i="1" s="1"/>
  <c r="J14" i="1" s="1"/>
</calcChain>
</file>

<file path=xl/sharedStrings.xml><?xml version="1.0" encoding="utf-8"?>
<sst xmlns="http://schemas.openxmlformats.org/spreadsheetml/2006/main" count="378" uniqueCount="86">
  <si>
    <t>Населенный пункт, муниципальное образование</t>
  </si>
  <si>
    <r>
      <t>К</t>
    </r>
    <r>
      <rPr>
        <b/>
        <vertAlign val="subscript"/>
        <sz val="13"/>
        <color theme="1"/>
        <rFont val="Times New Roman"/>
        <family val="1"/>
        <charset val="204"/>
      </rPr>
      <t>с</t>
    </r>
  </si>
  <si>
    <r>
      <t>Н</t>
    </r>
    <r>
      <rPr>
        <b/>
        <vertAlign val="subscript"/>
        <sz val="13"/>
        <color theme="1"/>
        <rFont val="Times New Roman"/>
        <family val="1"/>
        <charset val="204"/>
      </rPr>
      <t>б</t>
    </r>
  </si>
  <si>
    <r>
      <t>К</t>
    </r>
    <r>
      <rPr>
        <b/>
        <vertAlign val="subscript"/>
        <sz val="13"/>
        <color theme="1"/>
        <rFont val="Times New Roman"/>
        <family val="1"/>
        <charset val="204"/>
      </rPr>
      <t>1</t>
    </r>
  </si>
  <si>
    <r>
      <t>К</t>
    </r>
    <r>
      <rPr>
        <b/>
        <vertAlign val="subscript"/>
        <sz val="13"/>
        <color theme="1"/>
        <rFont val="Times New Roman"/>
        <family val="1"/>
        <charset val="204"/>
      </rPr>
      <t>2</t>
    </r>
  </si>
  <si>
    <r>
      <t>К</t>
    </r>
    <r>
      <rPr>
        <b/>
        <vertAlign val="subscript"/>
        <sz val="13"/>
        <color theme="1"/>
        <rFont val="Times New Roman"/>
        <family val="1"/>
        <charset val="204"/>
      </rPr>
      <t>3</t>
    </r>
  </si>
  <si>
    <t>Полный перечень услуг</t>
  </si>
  <si>
    <t>п. Яр (муниципальное образование «Ярское»)</t>
  </si>
  <si>
    <t>Средний перечень услуг</t>
  </si>
  <si>
    <t xml:space="preserve">п. Яр (муниципальное образование «Ярское») </t>
  </si>
  <si>
    <t>д. Бармашур (муниципальное образование «Бармашурское»)</t>
  </si>
  <si>
    <t>с. Дизьмино (муниципальное образование «Дизьминское»)</t>
  </si>
  <si>
    <t>д. Зюино (муниципальное образование «Зюинское»)</t>
  </si>
  <si>
    <t>с. Пудем (муниципальное образование «Пудемское»)</t>
  </si>
  <si>
    <t>Минимальный перечень услуг</t>
  </si>
  <si>
    <t>Муниципальное образование «Бармашурское»</t>
  </si>
  <si>
    <t>д. Бармашур</t>
  </si>
  <si>
    <t>д. Кычино</t>
  </si>
  <si>
    <t>д. Яр</t>
  </si>
  <si>
    <t>д. Ярский льнозавод</t>
  </si>
  <si>
    <t>Муниципальное образование «Бачумовское»</t>
  </si>
  <si>
    <t>д. Бачумово</t>
  </si>
  <si>
    <t>Муниципальное образование «Дизьминское»</t>
  </si>
  <si>
    <t>с. Дизьмино</t>
  </si>
  <si>
    <t>Муниципальное образование «Еловское»</t>
  </si>
  <si>
    <t>д. Бозино</t>
  </si>
  <si>
    <t>д. Кузьмино</t>
  </si>
  <si>
    <t>Муниципальное образование «Зюинское»</t>
  </si>
  <si>
    <t>д. Зюино</t>
  </si>
  <si>
    <t>д. Удмурт - Сада</t>
  </si>
  <si>
    <t>Муниципальное образование «Пудемское»</t>
  </si>
  <si>
    <t>д. Лековай</t>
  </si>
  <si>
    <t>д. Малагово</t>
  </si>
  <si>
    <t>р-д. Пудемский</t>
  </si>
  <si>
    <t>д. Цыпья</t>
  </si>
  <si>
    <t>с. Пудем</t>
  </si>
  <si>
    <t>Муниципальное образование «Уканское»</t>
  </si>
  <si>
    <t>д. Азьманово</t>
  </si>
  <si>
    <t>д. Нижний Укан</t>
  </si>
  <si>
    <t>с. Никольское</t>
  </si>
  <si>
    <t>д. Тымпал</t>
  </si>
  <si>
    <t>д. Удино</t>
  </si>
  <si>
    <t>с. Укан</t>
  </si>
  <si>
    <t>д. Шестоперово</t>
  </si>
  <si>
    <t>д. Чарланово</t>
  </si>
  <si>
    <t>д. Черкадцы</t>
  </si>
  <si>
    <t>д. Юр</t>
  </si>
  <si>
    <t>Муниципальное образование «Ярское»</t>
  </si>
  <si>
    <t xml:space="preserve">п. Яр </t>
  </si>
  <si>
    <t xml:space="preserve">п. Яр (муниципальное образование «Ярское»)
ул. Советская, 12а, 
ул. Лермонтова,1б </t>
  </si>
  <si>
    <t>Размер платы, руб./кв.м. 
на 2021 - 2023 годы</t>
  </si>
  <si>
    <t>Отклонение, руб.</t>
  </si>
  <si>
    <t>Отклонение в %</t>
  </si>
  <si>
    <t>Прежний размер платы, руб./кв.м. с 2018 по 2020 гг.</t>
  </si>
  <si>
    <r>
      <t>К</t>
    </r>
    <r>
      <rPr>
        <b/>
        <vertAlign val="subscript"/>
        <sz val="13"/>
        <color theme="1"/>
        <rFont val="Times New Roman"/>
        <family val="1"/>
        <charset val="204"/>
      </rPr>
      <t>j</t>
    </r>
  </si>
  <si>
    <t>Размер платы, руб./кв.м. 
на 2018 - 2020 годы, если бы расчёт был верным (коэф. 0,75)</t>
  </si>
  <si>
    <t>Размер платы, руб./кв.м. 
на 2018 - 2020 годы, если бы расчёт был верным (коэф. диф.)</t>
  </si>
  <si>
    <t>Отклонение от принятого расчёта на 2018-2020 гг., руб. (коэф. 0,75)</t>
  </si>
  <si>
    <t>Отклонение от принятого расчёта на 2018-2020 гг., % (коэф. 0,75)</t>
  </si>
  <si>
    <t>Прежний размер платы, руб./кв.м. на 2021 год</t>
  </si>
  <si>
    <t>Размер платы, руб./кв.м. 
на 2022 год</t>
  </si>
  <si>
    <t>п. Яр</t>
  </si>
  <si>
    <t xml:space="preserve">п. Яр
(ул. Советская, 12а, 
ул. Лермонтова, 1б) </t>
  </si>
  <si>
    <t>Размер платы, руб./кв.м. 
на 2023 год</t>
  </si>
  <si>
    <t>Размер платы, руб./кв.м. на 2022 год</t>
  </si>
  <si>
    <t>Отклонение, %</t>
  </si>
  <si>
    <t>Населенный пункт</t>
  </si>
  <si>
    <t>Расчет размера платы за пользование жилым помещением на 2023 год</t>
  </si>
  <si>
    <t>Стоимость проживания в день,
руб.</t>
  </si>
  <si>
    <t>Площадь квартиры, 
м2</t>
  </si>
  <si>
    <r>
      <t>К</t>
    </r>
    <r>
      <rPr>
        <b/>
        <vertAlign val="subscript"/>
        <sz val="12"/>
        <color theme="1"/>
        <rFont val="Times New Roman"/>
        <family val="1"/>
        <charset val="204"/>
      </rPr>
      <t>с</t>
    </r>
  </si>
  <si>
    <r>
      <t>Н</t>
    </r>
    <r>
      <rPr>
        <b/>
        <vertAlign val="subscript"/>
        <sz val="12"/>
        <color theme="1"/>
        <rFont val="Times New Roman"/>
        <family val="1"/>
        <charset val="204"/>
      </rPr>
      <t>б</t>
    </r>
  </si>
  <si>
    <r>
      <t>К</t>
    </r>
    <r>
      <rPr>
        <b/>
        <vertAlign val="subscript"/>
        <sz val="12"/>
        <color theme="1"/>
        <rFont val="Times New Roman"/>
        <family val="1"/>
        <charset val="204"/>
      </rPr>
      <t>j</t>
    </r>
  </si>
  <si>
    <r>
      <t>К</t>
    </r>
    <r>
      <rPr>
        <b/>
        <vertAlign val="subscript"/>
        <sz val="12"/>
        <color theme="1"/>
        <rFont val="Times New Roman"/>
        <family val="1"/>
        <charset val="204"/>
      </rPr>
      <t>1</t>
    </r>
  </si>
  <si>
    <r>
      <t>К</t>
    </r>
    <r>
      <rPr>
        <b/>
        <vertAlign val="subscript"/>
        <sz val="12"/>
        <color theme="1"/>
        <rFont val="Times New Roman"/>
        <family val="1"/>
        <charset val="204"/>
      </rPr>
      <t>2</t>
    </r>
  </si>
  <si>
    <r>
      <t>К</t>
    </r>
    <r>
      <rPr>
        <b/>
        <vertAlign val="subscript"/>
        <sz val="12"/>
        <color theme="1"/>
        <rFont val="Times New Roman"/>
        <family val="1"/>
        <charset val="204"/>
      </rPr>
      <t>3</t>
    </r>
  </si>
  <si>
    <t>Стоимость в месяц было,
руб.</t>
  </si>
  <si>
    <t>Стоимость  в месяц,
руб.</t>
  </si>
  <si>
    <t>Разница</t>
  </si>
  <si>
    <t>нет</t>
  </si>
  <si>
    <t>Размер платы, руб./кв.м. 
на 2024 год</t>
  </si>
  <si>
    <t>Размер платы, руб./кв.м. на 2023 год</t>
  </si>
  <si>
    <t>Разница в рублях</t>
  </si>
  <si>
    <t>Стоимость в месяц 2023 г.,
руб.</t>
  </si>
  <si>
    <t>Стоимость  в месяц 2024 г.,
руб.</t>
  </si>
  <si>
    <t>Расчет размера платы за пользование жилым помещением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</si>
</sst>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vertAlign val="subscript"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vertical="center"/>
    </xf>
    <xf numFmtId="0" fontId="0" fillId="0" borderId="4" xfId="0" applyBorder="1"/>
    <xf numFmtId="10" fontId="5" fillId="0" borderId="4" xfId="0" applyNumberFormat="1" applyFont="1" applyBorder="1" applyAlignment="1">
      <alignment vertical="center"/>
    </xf>
    <xf numFmtId="0" fontId="0" fillId="0" borderId="5" xfId="0" applyBorder="1"/>
    <xf numFmtId="0" fontId="0" fillId="0" borderId="6" xfId="0" applyBorder="1"/>
    <xf numFmtId="10" fontId="5" fillId="0" borderId="7" xfId="0" applyNumberFormat="1" applyFont="1" applyBorder="1" applyAlignment="1">
      <alignment vertical="center"/>
    </xf>
    <xf numFmtId="10" fontId="5" fillId="0" borderId="3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2" fontId="5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10" fontId="5" fillId="2" borderId="1" xfId="0" applyNumberFormat="1" applyFont="1" applyFill="1" applyBorder="1" applyAlignment="1">
      <alignment vertical="center"/>
    </xf>
    <xf numFmtId="10" fontId="5" fillId="2" borderId="4" xfId="0" applyNumberFormat="1" applyFont="1" applyFill="1" applyBorder="1" applyAlignment="1">
      <alignment vertical="center"/>
    </xf>
    <xf numFmtId="10" fontId="5" fillId="2" borderId="3" xfId="0" applyNumberFormat="1" applyFont="1" applyFill="1" applyBorder="1" applyAlignment="1">
      <alignment vertical="center"/>
    </xf>
    <xf numFmtId="10" fontId="5" fillId="2" borderId="7" xfId="0" applyNumberFormat="1" applyFont="1" applyFill="1" applyBorder="1" applyAlignment="1">
      <alignment vertical="center"/>
    </xf>
    <xf numFmtId="2" fontId="0" fillId="0" borderId="0" xfId="0" applyNumberFormat="1" applyBorder="1"/>
    <xf numFmtId="2" fontId="0" fillId="0" borderId="5" xfId="0" applyNumberFormat="1" applyBorder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1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/>
    </xf>
    <xf numFmtId="10" fontId="5" fillId="3" borderId="4" xfId="0" applyNumberFormat="1" applyFont="1" applyFill="1" applyBorder="1" applyAlignment="1">
      <alignment horizontal="center" vertical="center"/>
    </xf>
    <xf numFmtId="10" fontId="5" fillId="3" borderId="3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2" fillId="0" borderId="0" xfId="0" applyFont="1"/>
    <xf numFmtId="2" fontId="6" fillId="5" borderId="1" xfId="0" applyNumberFormat="1" applyFont="1" applyFill="1" applyBorder="1"/>
    <xf numFmtId="2" fontId="6" fillId="0" borderId="0" xfId="0" applyNumberFormat="1" applyFont="1"/>
    <xf numFmtId="2" fontId="6" fillId="0" borderId="0" xfId="0" applyNumberFormat="1" applyFont="1" applyAlignment="1">
      <alignment vertical="center"/>
    </xf>
    <xf numFmtId="2" fontId="6" fillId="5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32.7109375" customWidth="1"/>
    <col min="3" max="3" width="9.5703125" bestFit="1" customWidth="1"/>
    <col min="7" max="7" width="12.7109375" customWidth="1"/>
    <col min="8" max="8" width="13.5703125" customWidth="1"/>
    <col min="9" max="9" width="10.85546875" customWidth="1"/>
    <col min="10" max="10" width="11.7109375" customWidth="1"/>
  </cols>
  <sheetData>
    <row r="1" spans="1:10" ht="9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60</v>
      </c>
      <c r="H1" s="15" t="s">
        <v>59</v>
      </c>
      <c r="I1" s="16" t="s">
        <v>51</v>
      </c>
      <c r="J1" s="16" t="s">
        <v>52</v>
      </c>
    </row>
    <row r="2" spans="1:10" ht="16.5" x14ac:dyDescent="0.25">
      <c r="A2" s="89" t="s">
        <v>6</v>
      </c>
      <c r="B2" s="89"/>
      <c r="C2" s="89"/>
      <c r="D2" s="89"/>
      <c r="E2" s="89"/>
      <c r="F2" s="89"/>
      <c r="G2" s="89"/>
      <c r="H2" s="10"/>
      <c r="J2" s="20"/>
    </row>
    <row r="3" spans="1:10" ht="33" x14ac:dyDescent="0.25">
      <c r="A3" s="7" t="s">
        <v>7</v>
      </c>
      <c r="B3" s="13">
        <v>0.80200000000000005</v>
      </c>
      <c r="C3" s="14">
        <f>26105*0.001</f>
        <v>26.105</v>
      </c>
      <c r="D3" s="2">
        <v>1.3</v>
      </c>
      <c r="E3" s="2">
        <v>1.3</v>
      </c>
      <c r="F3" s="2">
        <v>1.3</v>
      </c>
      <c r="G3" s="4">
        <f>B3*C3*((D3+E3+F3)/3)</f>
        <v>27.217073000000003</v>
      </c>
      <c r="H3" s="18">
        <v>24.4760776</v>
      </c>
      <c r="I3" s="18">
        <f>G3-H3</f>
        <v>2.7409954000000027</v>
      </c>
      <c r="J3" s="19">
        <f>I3/H3</f>
        <v>0.1119867098313172</v>
      </c>
    </row>
    <row r="4" spans="1:10" ht="16.5" x14ac:dyDescent="0.25">
      <c r="A4" s="89" t="s">
        <v>8</v>
      </c>
      <c r="B4" s="89"/>
      <c r="C4" s="89"/>
      <c r="D4" s="89"/>
      <c r="E4" s="89"/>
      <c r="F4" s="89"/>
      <c r="G4" s="89"/>
      <c r="H4" s="41"/>
      <c r="J4" s="21"/>
    </row>
    <row r="5" spans="1:10" ht="33" x14ac:dyDescent="0.25">
      <c r="A5" s="8" t="s">
        <v>9</v>
      </c>
      <c r="B5" s="13">
        <v>0.71599999999999997</v>
      </c>
      <c r="C5" s="13">
        <f t="shared" ref="C5:C10" si="0">26105*0.001</f>
        <v>26.105</v>
      </c>
      <c r="D5" s="3">
        <v>1.3</v>
      </c>
      <c r="E5" s="3">
        <v>1.1000000000000001</v>
      </c>
      <c r="F5" s="3">
        <v>1.3</v>
      </c>
      <c r="G5" s="6">
        <f t="shared" ref="G5:G10" si="1">B5*C5*((D5+E5+F5)/3)</f>
        <v>23.052455333333334</v>
      </c>
      <c r="H5" s="18">
        <v>20.730873066666668</v>
      </c>
      <c r="I5" s="18">
        <f t="shared" ref="I5:I10" si="2">G5-H5</f>
        <v>2.3215822666666668</v>
      </c>
      <c r="J5" s="19">
        <f t="shared" ref="J5:J10" si="3">I5/H5</f>
        <v>0.11198670983131709</v>
      </c>
    </row>
    <row r="6" spans="1:10" ht="66" x14ac:dyDescent="0.25">
      <c r="A6" s="8" t="s">
        <v>49</v>
      </c>
      <c r="B6" s="3">
        <v>0.50900000000000001</v>
      </c>
      <c r="C6" s="13">
        <f t="shared" si="0"/>
        <v>26.105</v>
      </c>
      <c r="D6" s="3">
        <v>0.8</v>
      </c>
      <c r="E6" s="3">
        <v>1.1000000000000001</v>
      </c>
      <c r="F6" s="3">
        <v>1.3</v>
      </c>
      <c r="G6" s="6">
        <f t="shared" si="1"/>
        <v>14.173274666666666</v>
      </c>
      <c r="H6" s="18">
        <v>12.745902933333333</v>
      </c>
      <c r="I6" s="18">
        <f t="shared" si="2"/>
        <v>1.4273717333333327</v>
      </c>
      <c r="J6" s="19">
        <f t="shared" si="3"/>
        <v>0.11198670983131703</v>
      </c>
    </row>
    <row r="7" spans="1:10" ht="36.75" customHeight="1" x14ac:dyDescent="0.25">
      <c r="A7" s="8" t="s">
        <v>10</v>
      </c>
      <c r="B7" s="13">
        <v>0.6</v>
      </c>
      <c r="C7" s="13">
        <f t="shared" si="0"/>
        <v>26.105</v>
      </c>
      <c r="D7" s="3">
        <v>1.3</v>
      </c>
      <c r="E7" s="3">
        <v>1.1000000000000001</v>
      </c>
      <c r="F7" s="5">
        <v>1</v>
      </c>
      <c r="G7" s="6">
        <f t="shared" si="1"/>
        <v>17.751400000000004</v>
      </c>
      <c r="H7" s="18">
        <v>15.963680000000002</v>
      </c>
      <c r="I7" s="18">
        <f t="shared" si="2"/>
        <v>1.787720000000002</v>
      </c>
      <c r="J7" s="19">
        <f t="shared" si="3"/>
        <v>0.1119867098313172</v>
      </c>
    </row>
    <row r="8" spans="1:10" ht="33" x14ac:dyDescent="0.25">
      <c r="A8" s="8" t="s">
        <v>11</v>
      </c>
      <c r="B8" s="13">
        <v>0.6</v>
      </c>
      <c r="C8" s="13">
        <f t="shared" si="0"/>
        <v>26.105</v>
      </c>
      <c r="D8" s="3">
        <v>1.3</v>
      </c>
      <c r="E8" s="3">
        <v>1.1000000000000001</v>
      </c>
      <c r="F8" s="5">
        <v>1</v>
      </c>
      <c r="G8" s="6">
        <f t="shared" si="1"/>
        <v>17.751400000000004</v>
      </c>
      <c r="H8" s="18">
        <v>15.963680000000002</v>
      </c>
      <c r="I8" s="18">
        <f t="shared" si="2"/>
        <v>1.787720000000002</v>
      </c>
      <c r="J8" s="19">
        <f t="shared" si="3"/>
        <v>0.1119867098313172</v>
      </c>
    </row>
    <row r="9" spans="1:10" ht="33" x14ac:dyDescent="0.25">
      <c r="A9" s="8" t="s">
        <v>12</v>
      </c>
      <c r="B9" s="13">
        <v>0.50900000000000001</v>
      </c>
      <c r="C9" s="13">
        <f t="shared" si="0"/>
        <v>26.105</v>
      </c>
      <c r="D9" s="3">
        <v>1.3</v>
      </c>
      <c r="E9" s="3">
        <v>1.1000000000000001</v>
      </c>
      <c r="F9" s="5">
        <v>0.8</v>
      </c>
      <c r="G9" s="6">
        <f t="shared" si="1"/>
        <v>14.173274666666666</v>
      </c>
      <c r="H9" s="18">
        <v>12.745902933333333</v>
      </c>
      <c r="I9" s="18">
        <f t="shared" si="2"/>
        <v>1.4273717333333327</v>
      </c>
      <c r="J9" s="19">
        <f t="shared" si="3"/>
        <v>0.11198670983131703</v>
      </c>
    </row>
    <row r="10" spans="1:10" ht="33" x14ac:dyDescent="0.25">
      <c r="A10" s="8" t="s">
        <v>13</v>
      </c>
      <c r="B10" s="13">
        <v>0.6</v>
      </c>
      <c r="C10" s="13">
        <f t="shared" si="0"/>
        <v>26.105</v>
      </c>
      <c r="D10" s="3">
        <v>1.3</v>
      </c>
      <c r="E10" s="3">
        <v>1.1000000000000001</v>
      </c>
      <c r="F10" s="5">
        <v>1</v>
      </c>
      <c r="G10" s="6">
        <f t="shared" si="1"/>
        <v>17.751400000000004</v>
      </c>
      <c r="H10" s="18">
        <v>15.963680000000002</v>
      </c>
      <c r="I10" s="18">
        <f t="shared" si="2"/>
        <v>1.787720000000002</v>
      </c>
      <c r="J10" s="19">
        <f t="shared" si="3"/>
        <v>0.1119867098313172</v>
      </c>
    </row>
    <row r="11" spans="1:10" ht="16.5" x14ac:dyDescent="0.25">
      <c r="A11" s="87" t="s">
        <v>14</v>
      </c>
      <c r="B11" s="87"/>
      <c r="C11" s="87"/>
      <c r="D11" s="87"/>
      <c r="E11" s="87"/>
      <c r="F11" s="87"/>
      <c r="G11" s="87"/>
      <c r="H11" s="41"/>
      <c r="J11" s="25"/>
    </row>
    <row r="12" spans="1:10" ht="16.5" x14ac:dyDescent="0.25">
      <c r="A12" s="88" t="s">
        <v>15</v>
      </c>
      <c r="B12" s="88"/>
      <c r="C12" s="88"/>
      <c r="D12" s="88"/>
      <c r="E12" s="88"/>
      <c r="F12" s="88"/>
      <c r="G12" s="88"/>
      <c r="H12" s="42"/>
      <c r="I12" s="23"/>
      <c r="J12" s="24"/>
    </row>
    <row r="13" spans="1:10" ht="16.5" x14ac:dyDescent="0.25">
      <c r="A13" s="8" t="s">
        <v>16</v>
      </c>
      <c r="B13" s="3">
        <v>0.40799999999999997</v>
      </c>
      <c r="C13" s="13">
        <f t="shared" ref="C13:C16" si="4">26105*0.001</f>
        <v>26.105</v>
      </c>
      <c r="D13" s="3">
        <v>1.3</v>
      </c>
      <c r="E13" s="3">
        <v>0.8</v>
      </c>
      <c r="F13" s="3">
        <v>0.8</v>
      </c>
      <c r="G13" s="6">
        <f>B13*C13*((D13+E13+F13)/3)</f>
        <v>10.295812</v>
      </c>
      <c r="H13" s="18">
        <v>9.2589343999999993</v>
      </c>
      <c r="I13" s="18">
        <f>G13-H13</f>
        <v>1.0368776000000004</v>
      </c>
      <c r="J13" s="19">
        <f>I13/H13</f>
        <v>0.11198670983131714</v>
      </c>
    </row>
    <row r="14" spans="1:10" ht="16.5" x14ac:dyDescent="0.25">
      <c r="A14" s="8" t="s">
        <v>17</v>
      </c>
      <c r="B14" s="3">
        <v>0.40799999999999997</v>
      </c>
      <c r="C14" s="13">
        <f t="shared" si="4"/>
        <v>26.105</v>
      </c>
      <c r="D14" s="3">
        <v>1.3</v>
      </c>
      <c r="E14" s="3">
        <v>0.8</v>
      </c>
      <c r="F14" s="3">
        <v>0.8</v>
      </c>
      <c r="G14" s="6">
        <f t="shared" ref="G14:G16" si="5">B14*C14*((D14+E14+F14)/3)</f>
        <v>10.295812</v>
      </c>
      <c r="H14" s="18">
        <v>9.2589343999999993</v>
      </c>
      <c r="I14" s="18">
        <f>G14-H14</f>
        <v>1.0368776000000004</v>
      </c>
      <c r="J14" s="19">
        <f>I14/H14</f>
        <v>0.11198670983131714</v>
      </c>
    </row>
    <row r="15" spans="1:10" ht="16.5" x14ac:dyDescent="0.25">
      <c r="A15" s="8" t="s">
        <v>18</v>
      </c>
      <c r="B15" s="3">
        <v>0.40799999999999997</v>
      </c>
      <c r="C15" s="13">
        <f t="shared" si="4"/>
        <v>26.105</v>
      </c>
      <c r="D15" s="3">
        <v>1.3</v>
      </c>
      <c r="E15" s="3">
        <v>0.8</v>
      </c>
      <c r="F15" s="3">
        <v>0.8</v>
      </c>
      <c r="G15" s="6">
        <f>B15*C15*((D15+E15+F15)/3)</f>
        <v>10.295812</v>
      </c>
      <c r="H15" s="18">
        <v>9.2589343999999993</v>
      </c>
      <c r="I15" s="18">
        <f>G15-H15</f>
        <v>1.0368776000000004</v>
      </c>
      <c r="J15" s="19">
        <f t="shared" ref="J15:J43" si="6">I15/H15</f>
        <v>0.11198670983131714</v>
      </c>
    </row>
    <row r="16" spans="1:10" ht="16.5" x14ac:dyDescent="0.25">
      <c r="A16" s="8" t="s">
        <v>19</v>
      </c>
      <c r="B16" s="3">
        <v>0.40799999999999997</v>
      </c>
      <c r="C16" s="13">
        <f t="shared" si="4"/>
        <v>26.105</v>
      </c>
      <c r="D16" s="3">
        <v>1.3</v>
      </c>
      <c r="E16" s="3">
        <v>0.8</v>
      </c>
      <c r="F16" s="3">
        <v>0.8</v>
      </c>
      <c r="G16" s="6">
        <f t="shared" si="5"/>
        <v>10.295812</v>
      </c>
      <c r="H16" s="18">
        <v>9.2589343999999993</v>
      </c>
      <c r="I16" s="18">
        <f>G16-H16</f>
        <v>1.0368776000000004</v>
      </c>
      <c r="J16" s="19">
        <f t="shared" si="6"/>
        <v>0.11198670983131714</v>
      </c>
    </row>
    <row r="17" spans="1:10" ht="16.5" x14ac:dyDescent="0.25">
      <c r="A17" s="88" t="s">
        <v>20</v>
      </c>
      <c r="B17" s="88"/>
      <c r="C17" s="88"/>
      <c r="D17" s="88"/>
      <c r="E17" s="88"/>
      <c r="F17" s="88"/>
      <c r="G17" s="88"/>
      <c r="H17" s="12"/>
      <c r="I17" s="12"/>
      <c r="J17" s="21"/>
    </row>
    <row r="18" spans="1:10" ht="21" customHeight="1" x14ac:dyDescent="0.25">
      <c r="A18" s="9" t="s">
        <v>21</v>
      </c>
      <c r="B18" s="3">
        <v>0.40799999999999997</v>
      </c>
      <c r="C18" s="13">
        <f>26105*0.001</f>
        <v>26.105</v>
      </c>
      <c r="D18" s="3">
        <v>1.3</v>
      </c>
      <c r="E18" s="3">
        <v>0.8</v>
      </c>
      <c r="F18" s="3">
        <v>0.8</v>
      </c>
      <c r="G18" s="6">
        <f>B18*C18*((D18+E18+F18)/3)</f>
        <v>10.295812</v>
      </c>
      <c r="H18" s="18">
        <v>9.2589343999999993</v>
      </c>
      <c r="I18" s="18">
        <f>G18-H18</f>
        <v>1.0368776000000004</v>
      </c>
      <c r="J18" s="19">
        <f>I18/H18</f>
        <v>0.11198670983131714</v>
      </c>
    </row>
    <row r="19" spans="1:10" ht="16.5" x14ac:dyDescent="0.25">
      <c r="A19" s="88" t="s">
        <v>22</v>
      </c>
      <c r="B19" s="88"/>
      <c r="C19" s="88"/>
      <c r="D19" s="88"/>
      <c r="E19" s="88"/>
      <c r="F19" s="88"/>
      <c r="G19" s="88"/>
      <c r="H19" s="12"/>
      <c r="I19" s="12"/>
      <c r="J19" s="21"/>
    </row>
    <row r="20" spans="1:10" ht="16.5" x14ac:dyDescent="0.25">
      <c r="A20" s="8" t="s">
        <v>23</v>
      </c>
      <c r="B20" s="3">
        <v>0.40799999999999997</v>
      </c>
      <c r="C20" s="13">
        <f>26105*0.001</f>
        <v>26.105</v>
      </c>
      <c r="D20" s="3">
        <v>1.3</v>
      </c>
      <c r="E20" s="3">
        <v>0.8</v>
      </c>
      <c r="F20" s="3">
        <v>0.8</v>
      </c>
      <c r="G20" s="6">
        <f>B20*C20*((D20+E20+F20)/3)</f>
        <v>10.295812</v>
      </c>
      <c r="H20" s="18">
        <v>9.2589343999999993</v>
      </c>
      <c r="I20" s="18">
        <f>G20-H20</f>
        <v>1.0368776000000004</v>
      </c>
      <c r="J20" s="19">
        <f t="shared" si="6"/>
        <v>0.11198670983131714</v>
      </c>
    </row>
    <row r="21" spans="1:10" ht="16.5" x14ac:dyDescent="0.25">
      <c r="A21" s="88" t="s">
        <v>24</v>
      </c>
      <c r="B21" s="88"/>
      <c r="C21" s="88"/>
      <c r="D21" s="88"/>
      <c r="E21" s="88"/>
      <c r="F21" s="88"/>
      <c r="G21" s="88"/>
      <c r="H21" s="12"/>
      <c r="I21" s="12"/>
      <c r="J21" s="21"/>
    </row>
    <row r="22" spans="1:10" ht="16.5" x14ac:dyDescent="0.25">
      <c r="A22" s="8" t="s">
        <v>25</v>
      </c>
      <c r="B22" s="3">
        <v>0.40799999999999997</v>
      </c>
      <c r="C22" s="14">
        <f t="shared" ref="C22:C23" si="7">26105*0.001</f>
        <v>26.105</v>
      </c>
      <c r="D22" s="2">
        <v>1.3</v>
      </c>
      <c r="E22" s="2">
        <v>0.8</v>
      </c>
      <c r="F22" s="2">
        <v>0.8</v>
      </c>
      <c r="G22" s="6">
        <f t="shared" ref="G22:G23" si="8">B22*C22*((D22+E22+F22)/3)</f>
        <v>10.295812</v>
      </c>
      <c r="H22" s="18">
        <v>9.2589343999999993</v>
      </c>
      <c r="I22" s="18">
        <f>G22-H22</f>
        <v>1.0368776000000004</v>
      </c>
      <c r="J22" s="19">
        <f t="shared" si="6"/>
        <v>0.11198670983131714</v>
      </c>
    </row>
    <row r="23" spans="1:10" ht="16.5" x14ac:dyDescent="0.25">
      <c r="A23" s="8" t="s">
        <v>26</v>
      </c>
      <c r="B23" s="3">
        <v>0.40799999999999997</v>
      </c>
      <c r="C23" s="14">
        <f t="shared" si="7"/>
        <v>26.105</v>
      </c>
      <c r="D23" s="2">
        <v>1.3</v>
      </c>
      <c r="E23" s="2">
        <v>0.8</v>
      </c>
      <c r="F23" s="2">
        <v>0.8</v>
      </c>
      <c r="G23" s="6">
        <f t="shared" si="8"/>
        <v>10.295812</v>
      </c>
      <c r="H23" s="18">
        <v>9.2589343999999993</v>
      </c>
      <c r="I23" s="18">
        <f>G23-H23</f>
        <v>1.0368776000000004</v>
      </c>
      <c r="J23" s="19">
        <f t="shared" si="6"/>
        <v>0.11198670983131714</v>
      </c>
    </row>
    <row r="24" spans="1:10" ht="16.5" x14ac:dyDescent="0.25">
      <c r="A24" s="88" t="s">
        <v>27</v>
      </c>
      <c r="B24" s="88"/>
      <c r="C24" s="88"/>
      <c r="D24" s="88"/>
      <c r="E24" s="88"/>
      <c r="F24" s="88"/>
      <c r="G24" s="88"/>
      <c r="H24" s="12"/>
      <c r="I24" s="12"/>
      <c r="J24" s="21"/>
    </row>
    <row r="25" spans="1:10" ht="16.5" x14ac:dyDescent="0.25">
      <c r="A25" s="7" t="s">
        <v>28</v>
      </c>
      <c r="B25" s="3">
        <v>0.40799999999999997</v>
      </c>
      <c r="C25" s="14">
        <f t="shared" ref="C25:C26" si="9">26105*0.001</f>
        <v>26.105</v>
      </c>
      <c r="D25" s="2">
        <v>1.3</v>
      </c>
      <c r="E25" s="2">
        <v>0.8</v>
      </c>
      <c r="F25" s="2">
        <v>0.8</v>
      </c>
      <c r="G25" s="6">
        <f t="shared" ref="G25:G26" si="10">B25*C25*((D25+E25+F25)/3)</f>
        <v>10.295812</v>
      </c>
      <c r="H25" s="18">
        <v>9.2589343999999993</v>
      </c>
      <c r="I25" s="18">
        <f>G25-H25</f>
        <v>1.0368776000000004</v>
      </c>
      <c r="J25" s="19">
        <f t="shared" si="6"/>
        <v>0.11198670983131714</v>
      </c>
    </row>
    <row r="26" spans="1:10" ht="16.5" x14ac:dyDescent="0.25">
      <c r="A26" s="7" t="s">
        <v>29</v>
      </c>
      <c r="B26" s="3">
        <v>0.40799999999999997</v>
      </c>
      <c r="C26" s="14">
        <f t="shared" si="9"/>
        <v>26.105</v>
      </c>
      <c r="D26" s="2">
        <v>1.3</v>
      </c>
      <c r="E26" s="2">
        <v>0.8</v>
      </c>
      <c r="F26" s="2">
        <v>0.8</v>
      </c>
      <c r="G26" s="6">
        <f t="shared" si="10"/>
        <v>10.295812</v>
      </c>
      <c r="H26" s="18">
        <v>9.2589343999999993</v>
      </c>
      <c r="I26" s="18">
        <f>G26-H26</f>
        <v>1.0368776000000004</v>
      </c>
      <c r="J26" s="19">
        <f t="shared" si="6"/>
        <v>0.11198670983131714</v>
      </c>
    </row>
    <row r="27" spans="1:10" ht="16.5" x14ac:dyDescent="0.25">
      <c r="A27" s="88" t="s">
        <v>30</v>
      </c>
      <c r="B27" s="88"/>
      <c r="C27" s="88"/>
      <c r="D27" s="88"/>
      <c r="E27" s="88"/>
      <c r="F27" s="88"/>
      <c r="G27" s="88"/>
      <c r="H27" s="12"/>
      <c r="I27" s="12"/>
      <c r="J27" s="21"/>
    </row>
    <row r="28" spans="1:10" ht="16.5" x14ac:dyDescent="0.25">
      <c r="A28" s="7" t="s">
        <v>31</v>
      </c>
      <c r="B28" s="3">
        <v>0.40799999999999997</v>
      </c>
      <c r="C28" s="14">
        <f t="shared" ref="C28:C32" si="11">26105*0.001</f>
        <v>26.105</v>
      </c>
      <c r="D28" s="2">
        <v>1.3</v>
      </c>
      <c r="E28" s="2">
        <v>0.8</v>
      </c>
      <c r="F28" s="2">
        <v>0.8</v>
      </c>
      <c r="G28" s="6">
        <f t="shared" ref="G28:G32" si="12">B28*C28*((D28+E28+F28)/3)</f>
        <v>10.295812</v>
      </c>
      <c r="H28" s="18">
        <v>9.2589343999999993</v>
      </c>
      <c r="I28" s="18">
        <f>G28-H28</f>
        <v>1.0368776000000004</v>
      </c>
      <c r="J28" s="19">
        <f>I28/H28</f>
        <v>0.11198670983131714</v>
      </c>
    </row>
    <row r="29" spans="1:10" ht="16.5" x14ac:dyDescent="0.25">
      <c r="A29" s="7" t="s">
        <v>32</v>
      </c>
      <c r="B29" s="3">
        <v>0.40799999999999997</v>
      </c>
      <c r="C29" s="14">
        <f t="shared" si="11"/>
        <v>26.105</v>
      </c>
      <c r="D29" s="2">
        <v>1.3</v>
      </c>
      <c r="E29" s="2">
        <v>0.8</v>
      </c>
      <c r="F29" s="2">
        <v>0.8</v>
      </c>
      <c r="G29" s="6">
        <f t="shared" si="12"/>
        <v>10.295812</v>
      </c>
      <c r="H29" s="18">
        <v>9.2589343999999993</v>
      </c>
      <c r="I29" s="18">
        <f>G29-H29</f>
        <v>1.0368776000000004</v>
      </c>
      <c r="J29" s="19">
        <f>I29/H29</f>
        <v>0.11198670983131714</v>
      </c>
    </row>
    <row r="30" spans="1:10" ht="16.5" x14ac:dyDescent="0.25">
      <c r="A30" s="7" t="s">
        <v>33</v>
      </c>
      <c r="B30" s="3">
        <v>0.40799999999999997</v>
      </c>
      <c r="C30" s="14">
        <f t="shared" si="11"/>
        <v>26.105</v>
      </c>
      <c r="D30" s="2">
        <v>1.3</v>
      </c>
      <c r="E30" s="2">
        <v>0.8</v>
      </c>
      <c r="F30" s="2">
        <v>0.8</v>
      </c>
      <c r="G30" s="6">
        <f t="shared" si="12"/>
        <v>10.295812</v>
      </c>
      <c r="H30" s="18">
        <v>9.2589343999999993</v>
      </c>
      <c r="I30" s="18">
        <f>G30-H30</f>
        <v>1.0368776000000004</v>
      </c>
      <c r="J30" s="19">
        <f t="shared" si="6"/>
        <v>0.11198670983131714</v>
      </c>
    </row>
    <row r="31" spans="1:10" ht="16.5" x14ac:dyDescent="0.25">
      <c r="A31" s="7" t="s">
        <v>34</v>
      </c>
      <c r="B31" s="3">
        <v>0.40799999999999997</v>
      </c>
      <c r="C31" s="14">
        <f t="shared" si="11"/>
        <v>26.105</v>
      </c>
      <c r="D31" s="2">
        <v>1.3</v>
      </c>
      <c r="E31" s="2">
        <v>0.8</v>
      </c>
      <c r="F31" s="2">
        <v>0.8</v>
      </c>
      <c r="G31" s="6">
        <f t="shared" si="12"/>
        <v>10.295812</v>
      </c>
      <c r="H31" s="18">
        <v>9.2589343999999993</v>
      </c>
      <c r="I31" s="18">
        <f>G31-H31</f>
        <v>1.0368776000000004</v>
      </c>
      <c r="J31" s="19">
        <f t="shared" si="6"/>
        <v>0.11198670983131714</v>
      </c>
    </row>
    <row r="32" spans="1:10" ht="16.5" x14ac:dyDescent="0.25">
      <c r="A32" s="8" t="s">
        <v>35</v>
      </c>
      <c r="B32" s="3">
        <v>0.40799999999999997</v>
      </c>
      <c r="C32" s="14">
        <f t="shared" si="11"/>
        <v>26.105</v>
      </c>
      <c r="D32" s="2">
        <v>1.3</v>
      </c>
      <c r="E32" s="2">
        <v>0.8</v>
      </c>
      <c r="F32" s="2">
        <v>0.8</v>
      </c>
      <c r="G32" s="6">
        <f t="shared" si="12"/>
        <v>10.295812</v>
      </c>
      <c r="H32" s="18">
        <v>9.2589343999999993</v>
      </c>
      <c r="I32" s="18">
        <f>G32-H32</f>
        <v>1.0368776000000004</v>
      </c>
      <c r="J32" s="19">
        <f t="shared" si="6"/>
        <v>0.11198670983131714</v>
      </c>
    </row>
    <row r="33" spans="1:10" ht="16.5" x14ac:dyDescent="0.25">
      <c r="A33" s="88" t="s">
        <v>36</v>
      </c>
      <c r="B33" s="88"/>
      <c r="C33" s="88"/>
      <c r="D33" s="88"/>
      <c r="E33" s="88"/>
      <c r="F33" s="88"/>
      <c r="G33" s="88"/>
      <c r="H33" s="12"/>
      <c r="I33" s="12"/>
      <c r="J33" s="21"/>
    </row>
    <row r="34" spans="1:10" ht="16.5" x14ac:dyDescent="0.25">
      <c r="A34" s="8" t="s">
        <v>37</v>
      </c>
      <c r="B34" s="3">
        <v>0.40799999999999997</v>
      </c>
      <c r="C34" s="14">
        <f t="shared" ref="C34:C43" si="13">26105*0.001</f>
        <v>26.105</v>
      </c>
      <c r="D34" s="2">
        <v>1.3</v>
      </c>
      <c r="E34" s="2">
        <v>0.8</v>
      </c>
      <c r="F34" s="2">
        <v>0.8</v>
      </c>
      <c r="G34" s="6">
        <f>B34*C34*((D34+E34+F34)/3)</f>
        <v>10.295812</v>
      </c>
      <c r="H34" s="18">
        <v>9.2589343999999993</v>
      </c>
      <c r="I34" s="18">
        <f t="shared" ref="I34:I43" si="14">G34-H34</f>
        <v>1.0368776000000004</v>
      </c>
      <c r="J34" s="19">
        <f>I34/H34</f>
        <v>0.11198670983131714</v>
      </c>
    </row>
    <row r="35" spans="1:10" ht="16.5" x14ac:dyDescent="0.25">
      <c r="A35" s="8" t="s">
        <v>38</v>
      </c>
      <c r="B35" s="3">
        <v>0.40799999999999997</v>
      </c>
      <c r="C35" s="14">
        <f t="shared" si="13"/>
        <v>26.105</v>
      </c>
      <c r="D35" s="2">
        <v>1.3</v>
      </c>
      <c r="E35" s="2">
        <v>0.8</v>
      </c>
      <c r="F35" s="2">
        <v>0.8</v>
      </c>
      <c r="G35" s="6">
        <f t="shared" ref="G35:G42" si="15">B35*C35*((D35+E35+F35)/3)</f>
        <v>10.295812</v>
      </c>
      <c r="H35" s="18">
        <v>9.2589343999999993</v>
      </c>
      <c r="I35" s="18">
        <f t="shared" si="14"/>
        <v>1.0368776000000004</v>
      </c>
      <c r="J35" s="19">
        <f t="shared" si="6"/>
        <v>0.11198670983131714</v>
      </c>
    </row>
    <row r="36" spans="1:10" ht="16.5" x14ac:dyDescent="0.25">
      <c r="A36" s="8" t="s">
        <v>39</v>
      </c>
      <c r="B36" s="3">
        <v>0.40799999999999997</v>
      </c>
      <c r="C36" s="14">
        <f t="shared" si="13"/>
        <v>26.105</v>
      </c>
      <c r="D36" s="2">
        <v>1.3</v>
      </c>
      <c r="E36" s="2">
        <v>0.8</v>
      </c>
      <c r="F36" s="2">
        <v>0.8</v>
      </c>
      <c r="G36" s="6">
        <f t="shared" si="15"/>
        <v>10.295812</v>
      </c>
      <c r="H36" s="18">
        <v>9.2589343999999993</v>
      </c>
      <c r="I36" s="18">
        <f t="shared" si="14"/>
        <v>1.0368776000000004</v>
      </c>
      <c r="J36" s="19">
        <f>I36/H36</f>
        <v>0.11198670983131714</v>
      </c>
    </row>
    <row r="37" spans="1:10" ht="16.5" x14ac:dyDescent="0.25">
      <c r="A37" s="8" t="s">
        <v>40</v>
      </c>
      <c r="B37" s="3">
        <v>0.40799999999999997</v>
      </c>
      <c r="C37" s="14">
        <f t="shared" si="13"/>
        <v>26.105</v>
      </c>
      <c r="D37" s="2">
        <v>1.3</v>
      </c>
      <c r="E37" s="2">
        <v>0.8</v>
      </c>
      <c r="F37" s="2">
        <v>0.8</v>
      </c>
      <c r="G37" s="6">
        <f>B37*C37*((D37+E37+F37)/3)</f>
        <v>10.295812</v>
      </c>
      <c r="H37" s="18">
        <v>9.2589343999999993</v>
      </c>
      <c r="I37" s="18">
        <f t="shared" si="14"/>
        <v>1.0368776000000004</v>
      </c>
      <c r="J37" s="19">
        <f t="shared" si="6"/>
        <v>0.11198670983131714</v>
      </c>
    </row>
    <row r="38" spans="1:10" ht="16.5" x14ac:dyDescent="0.25">
      <c r="A38" s="8" t="s">
        <v>41</v>
      </c>
      <c r="B38" s="3">
        <v>0.40799999999999997</v>
      </c>
      <c r="C38" s="14">
        <f t="shared" si="13"/>
        <v>26.105</v>
      </c>
      <c r="D38" s="2">
        <v>1.3</v>
      </c>
      <c r="E38" s="2">
        <v>0.8</v>
      </c>
      <c r="F38" s="2">
        <v>0.8</v>
      </c>
      <c r="G38" s="6">
        <f t="shared" si="15"/>
        <v>10.295812</v>
      </c>
      <c r="H38" s="18">
        <v>9.2589343999999993</v>
      </c>
      <c r="I38" s="18">
        <f t="shared" si="14"/>
        <v>1.0368776000000004</v>
      </c>
      <c r="J38" s="19">
        <f>I38/H38</f>
        <v>0.11198670983131714</v>
      </c>
    </row>
    <row r="39" spans="1:10" ht="16.5" x14ac:dyDescent="0.25">
      <c r="A39" s="8" t="s">
        <v>42</v>
      </c>
      <c r="B39" s="3">
        <v>0.40799999999999997</v>
      </c>
      <c r="C39" s="14">
        <f t="shared" si="13"/>
        <v>26.105</v>
      </c>
      <c r="D39" s="2">
        <v>1.3</v>
      </c>
      <c r="E39" s="2">
        <v>0.8</v>
      </c>
      <c r="F39" s="2">
        <v>0.8</v>
      </c>
      <c r="G39" s="6">
        <f t="shared" si="15"/>
        <v>10.295812</v>
      </c>
      <c r="H39" s="18">
        <v>9.2589343999999993</v>
      </c>
      <c r="I39" s="18">
        <f t="shared" si="14"/>
        <v>1.0368776000000004</v>
      </c>
      <c r="J39" s="19">
        <f t="shared" si="6"/>
        <v>0.11198670983131714</v>
      </c>
    </row>
    <row r="40" spans="1:10" ht="16.5" x14ac:dyDescent="0.25">
      <c r="A40" s="8" t="s">
        <v>43</v>
      </c>
      <c r="B40" s="3">
        <v>0.40799999999999997</v>
      </c>
      <c r="C40" s="14">
        <f t="shared" si="13"/>
        <v>26.105</v>
      </c>
      <c r="D40" s="2">
        <v>1.3</v>
      </c>
      <c r="E40" s="2">
        <v>0.8</v>
      </c>
      <c r="F40" s="2">
        <v>0.8</v>
      </c>
      <c r="G40" s="6">
        <f t="shared" si="15"/>
        <v>10.295812</v>
      </c>
      <c r="H40" s="18">
        <v>9.2589343999999993</v>
      </c>
      <c r="I40" s="18">
        <f t="shared" si="14"/>
        <v>1.0368776000000004</v>
      </c>
      <c r="J40" s="19">
        <f t="shared" si="6"/>
        <v>0.11198670983131714</v>
      </c>
    </row>
    <row r="41" spans="1:10" ht="16.5" x14ac:dyDescent="0.25">
      <c r="A41" s="8" t="s">
        <v>44</v>
      </c>
      <c r="B41" s="3">
        <v>0.40799999999999997</v>
      </c>
      <c r="C41" s="14">
        <f t="shared" si="13"/>
        <v>26.105</v>
      </c>
      <c r="D41" s="2">
        <v>1.3</v>
      </c>
      <c r="E41" s="2">
        <v>0.8</v>
      </c>
      <c r="F41" s="2">
        <v>0.8</v>
      </c>
      <c r="G41" s="6">
        <f t="shared" si="15"/>
        <v>10.295812</v>
      </c>
      <c r="H41" s="18">
        <v>9.2589343999999993</v>
      </c>
      <c r="I41" s="18">
        <f t="shared" si="14"/>
        <v>1.0368776000000004</v>
      </c>
      <c r="J41" s="19">
        <f t="shared" si="6"/>
        <v>0.11198670983131714</v>
      </c>
    </row>
    <row r="42" spans="1:10" ht="16.5" x14ac:dyDescent="0.25">
      <c r="A42" s="8" t="s">
        <v>45</v>
      </c>
      <c r="B42" s="3">
        <v>0.40799999999999997</v>
      </c>
      <c r="C42" s="14">
        <f t="shared" si="13"/>
        <v>26.105</v>
      </c>
      <c r="D42" s="2">
        <v>1.3</v>
      </c>
      <c r="E42" s="2">
        <v>0.8</v>
      </c>
      <c r="F42" s="2">
        <v>0.8</v>
      </c>
      <c r="G42" s="6">
        <f t="shared" si="15"/>
        <v>10.295812</v>
      </c>
      <c r="H42" s="18">
        <v>9.2589343999999993</v>
      </c>
      <c r="I42" s="18">
        <f t="shared" si="14"/>
        <v>1.0368776000000004</v>
      </c>
      <c r="J42" s="19">
        <f t="shared" si="6"/>
        <v>0.11198670983131714</v>
      </c>
    </row>
    <row r="43" spans="1:10" ht="16.5" x14ac:dyDescent="0.25">
      <c r="A43" s="8" t="s">
        <v>46</v>
      </c>
      <c r="B43" s="3">
        <v>0.40799999999999997</v>
      </c>
      <c r="C43" s="14">
        <f t="shared" si="13"/>
        <v>26.105</v>
      </c>
      <c r="D43" s="2">
        <v>1.3</v>
      </c>
      <c r="E43" s="2">
        <v>0.8</v>
      </c>
      <c r="F43" s="2">
        <v>0.8</v>
      </c>
      <c r="G43" s="6">
        <f>B43*C43*((D43+E43+F43)/3)</f>
        <v>10.295812</v>
      </c>
      <c r="H43" s="18">
        <v>9.2589343999999993</v>
      </c>
      <c r="I43" s="18">
        <f t="shared" si="14"/>
        <v>1.0368776000000004</v>
      </c>
      <c r="J43" s="19">
        <f t="shared" si="6"/>
        <v>0.11198670983131714</v>
      </c>
    </row>
    <row r="44" spans="1:10" ht="16.5" x14ac:dyDescent="0.25">
      <c r="A44" s="86" t="s">
        <v>47</v>
      </c>
      <c r="B44" s="86"/>
      <c r="C44" s="86"/>
      <c r="D44" s="86"/>
      <c r="E44" s="86"/>
      <c r="F44" s="86"/>
      <c r="G44" s="86"/>
      <c r="H44" s="12"/>
      <c r="I44" s="12"/>
      <c r="J44" s="21"/>
    </row>
    <row r="45" spans="1:10" ht="16.5" x14ac:dyDescent="0.25">
      <c r="A45" s="8" t="s">
        <v>48</v>
      </c>
      <c r="B45" s="3">
        <v>0.40799999999999997</v>
      </c>
      <c r="C45" s="14">
        <f>26105*0.001</f>
        <v>26.105</v>
      </c>
      <c r="D45" s="2">
        <v>1.3</v>
      </c>
      <c r="E45" s="2">
        <v>0.8</v>
      </c>
      <c r="F45" s="2">
        <v>0.8</v>
      </c>
      <c r="G45" s="6">
        <f>B45*C45*((D45+E45+F45)/3)</f>
        <v>10.295812</v>
      </c>
      <c r="H45" s="18">
        <v>9.2589343999999993</v>
      </c>
      <c r="I45" s="18">
        <f>G45-H45</f>
        <v>1.0368776000000004</v>
      </c>
      <c r="J45" s="19">
        <f>I45/H45</f>
        <v>0.11198670983131714</v>
      </c>
    </row>
  </sheetData>
  <mergeCells count="11">
    <mergeCell ref="A44:G44"/>
    <mergeCell ref="A11:G11"/>
    <mergeCell ref="A12:G12"/>
    <mergeCell ref="A17:G17"/>
    <mergeCell ref="A2:G2"/>
    <mergeCell ref="A4:G4"/>
    <mergeCell ref="A19:G19"/>
    <mergeCell ref="A21:G21"/>
    <mergeCell ref="A24:G24"/>
    <mergeCell ref="A27:G27"/>
    <mergeCell ref="A33:G33"/>
  </mergeCells>
  <pageMargins left="0" right="0" top="0" bottom="0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5"/>
  <sheetViews>
    <sheetView view="pageBreakPreview" zoomScaleNormal="100" zoomScaleSheetLayoutView="100" workbookViewId="0">
      <selection activeCell="K4" sqref="K4"/>
    </sheetView>
  </sheetViews>
  <sheetFormatPr defaultRowHeight="15" x14ac:dyDescent="0.25"/>
  <cols>
    <col min="1" max="1" width="32.7109375" customWidth="1"/>
    <col min="3" max="3" width="9.5703125" bestFit="1" customWidth="1"/>
    <col min="7" max="7" width="12.7109375" customWidth="1"/>
    <col min="8" max="8" width="13.5703125" customWidth="1"/>
    <col min="9" max="9" width="10.85546875" customWidth="1"/>
    <col min="10" max="11" width="11.7109375" customWidth="1"/>
    <col min="12" max="12" width="13.7109375" customWidth="1"/>
    <col min="13" max="13" width="12" customWidth="1"/>
    <col min="14" max="14" width="12.28515625" customWidth="1"/>
  </cols>
  <sheetData>
    <row r="1" spans="1:15" ht="150" x14ac:dyDescent="0.2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50</v>
      </c>
      <c r="H1" s="15" t="s">
        <v>53</v>
      </c>
      <c r="I1" s="16" t="s">
        <v>51</v>
      </c>
      <c r="J1" s="16" t="s">
        <v>52</v>
      </c>
      <c r="K1" s="33" t="s">
        <v>56</v>
      </c>
      <c r="L1" s="33" t="s">
        <v>55</v>
      </c>
      <c r="M1" s="33" t="s">
        <v>57</v>
      </c>
      <c r="N1" s="33" t="s">
        <v>58</v>
      </c>
      <c r="O1" s="32"/>
    </row>
    <row r="2" spans="1:15" ht="16.5" x14ac:dyDescent="0.25">
      <c r="A2" s="89" t="s">
        <v>6</v>
      </c>
      <c r="B2" s="89"/>
      <c r="C2" s="89"/>
      <c r="D2" s="89"/>
      <c r="E2" s="89"/>
      <c r="F2" s="89"/>
      <c r="G2" s="89"/>
      <c r="H2" s="10"/>
      <c r="J2" s="20"/>
      <c r="K2" s="34"/>
      <c r="L2" s="34"/>
      <c r="M2" s="34"/>
      <c r="N2" s="36"/>
    </row>
    <row r="3" spans="1:15" ht="33" x14ac:dyDescent="0.25">
      <c r="A3" s="7" t="s">
        <v>7</v>
      </c>
      <c r="B3" s="13">
        <v>0.80200000000000005</v>
      </c>
      <c r="C3" s="14">
        <f>23476*0.001</f>
        <v>23.475999999999999</v>
      </c>
      <c r="D3" s="26">
        <v>1.3</v>
      </c>
      <c r="E3" s="26">
        <v>1.3</v>
      </c>
      <c r="F3" s="26">
        <v>1.3</v>
      </c>
      <c r="G3" s="4">
        <f>B3*C3*((D3+E3+F3)/3)</f>
        <v>24.4760776</v>
      </c>
      <c r="H3" s="17">
        <v>23.56</v>
      </c>
      <c r="I3" s="18">
        <f>G3-H3</f>
        <v>0.91607760000000127</v>
      </c>
      <c r="J3" s="19">
        <f>I3/H3</f>
        <v>3.8882750424448276E-2</v>
      </c>
      <c r="K3" s="35">
        <f>B3*14.3*((D3+E3+F3)/3)</f>
        <v>14.909180000000001</v>
      </c>
      <c r="L3" s="35">
        <f>0.75*14.3*((D3+E3+F3)/3)</f>
        <v>13.942500000000003</v>
      </c>
      <c r="M3" s="35">
        <f>H3-L3</f>
        <v>9.6174999999999962</v>
      </c>
      <c r="N3" s="37">
        <f>M3/L3</f>
        <v>0.68979738210507402</v>
      </c>
    </row>
    <row r="4" spans="1:15" ht="16.5" x14ac:dyDescent="0.25">
      <c r="A4" s="89" t="s">
        <v>8</v>
      </c>
      <c r="B4" s="89"/>
      <c r="C4" s="89"/>
      <c r="D4" s="89"/>
      <c r="E4" s="89"/>
      <c r="F4" s="89"/>
      <c r="G4" s="89"/>
      <c r="H4" s="10"/>
      <c r="J4" s="21"/>
      <c r="K4" s="34"/>
      <c r="L4" s="34"/>
      <c r="M4" s="34"/>
      <c r="N4" s="38"/>
    </row>
    <row r="5" spans="1:15" ht="33" x14ac:dyDescent="0.25">
      <c r="A5" s="8" t="s">
        <v>9</v>
      </c>
      <c r="B5" s="13">
        <v>0.71599999999999997</v>
      </c>
      <c r="C5" s="13">
        <f t="shared" ref="C5:C10" si="0">23476*0.001</f>
        <v>23.475999999999999</v>
      </c>
      <c r="D5" s="28">
        <v>1.3</v>
      </c>
      <c r="E5" s="28">
        <v>1.1000000000000001</v>
      </c>
      <c r="F5" s="28">
        <v>1.3</v>
      </c>
      <c r="G5" s="6">
        <f>B5*C5*((D5+E5+F5)/3)</f>
        <v>20.730873066666668</v>
      </c>
      <c r="H5" s="17">
        <v>19.940000000000001</v>
      </c>
      <c r="I5" s="18">
        <f t="shared" ref="I5:I10" si="1">G5-H5</f>
        <v>0.79087306666666635</v>
      </c>
      <c r="J5" s="19">
        <f t="shared" ref="J5:J10" si="2">I5/H5</f>
        <v>3.9662641257104628E-2</v>
      </c>
      <c r="K5" s="35">
        <f>B5*14.3*((D5+E5+F5)/3)</f>
        <v>12.627853333333332</v>
      </c>
      <c r="L5" s="35">
        <f t="shared" ref="L5:L9" si="3">0.75*14.3*((D5+E5+F5)/3)</f>
        <v>13.227500000000003</v>
      </c>
      <c r="M5" s="35">
        <f>H5-L5</f>
        <v>6.7124999999999986</v>
      </c>
      <c r="N5" s="37">
        <f>M5/L5</f>
        <v>0.50746550746550723</v>
      </c>
    </row>
    <row r="6" spans="1:15" ht="66" x14ac:dyDescent="0.25">
      <c r="A6" s="8" t="s">
        <v>49</v>
      </c>
      <c r="B6" s="28">
        <v>0.50900000000000001</v>
      </c>
      <c r="C6" s="13">
        <f t="shared" si="0"/>
        <v>23.475999999999999</v>
      </c>
      <c r="D6" s="28">
        <v>0.8</v>
      </c>
      <c r="E6" s="28">
        <v>1.1000000000000001</v>
      </c>
      <c r="F6" s="28">
        <v>1.3</v>
      </c>
      <c r="G6" s="6">
        <f t="shared" ref="G6:G10" si="4">B6*C6*((D6+E6+F6)/3)</f>
        <v>12.745902933333333</v>
      </c>
      <c r="H6" s="17">
        <v>12.27</v>
      </c>
      <c r="I6" s="18">
        <f t="shared" si="1"/>
        <v>0.47590293333333378</v>
      </c>
      <c r="J6" s="19">
        <f t="shared" si="2"/>
        <v>3.8785895137191016E-2</v>
      </c>
      <c r="K6" s="35">
        <f>B6*14.3*((D6+E6+F6)/3)</f>
        <v>7.7639466666666674</v>
      </c>
      <c r="L6" s="35">
        <f>0.75*14.3*((D6+E6+F6)/3)</f>
        <v>11.440000000000001</v>
      </c>
      <c r="M6" s="35">
        <f>H6-L6</f>
        <v>0.82999999999999829</v>
      </c>
      <c r="N6" s="37">
        <f>M6/L6</f>
        <v>7.2552447552447399E-2</v>
      </c>
    </row>
    <row r="7" spans="1:15" ht="36.75" customHeight="1" x14ac:dyDescent="0.25">
      <c r="A7" s="8" t="s">
        <v>10</v>
      </c>
      <c r="B7" s="13">
        <v>0.6</v>
      </c>
      <c r="C7" s="13">
        <f t="shared" si="0"/>
        <v>23.475999999999999</v>
      </c>
      <c r="D7" s="28">
        <v>1.3</v>
      </c>
      <c r="E7" s="28">
        <v>1.1000000000000001</v>
      </c>
      <c r="F7" s="5">
        <v>1</v>
      </c>
      <c r="G7" s="6">
        <f t="shared" si="4"/>
        <v>15.963680000000002</v>
      </c>
      <c r="H7" s="17">
        <v>15.37</v>
      </c>
      <c r="I7" s="18">
        <f t="shared" si="1"/>
        <v>0.59368000000000265</v>
      </c>
      <c r="J7" s="19">
        <f t="shared" si="2"/>
        <v>3.862589459987005E-2</v>
      </c>
      <c r="K7" s="35">
        <f>B7*14.3*((D7+E7+F7)/3)</f>
        <v>9.724000000000002</v>
      </c>
      <c r="L7" s="35">
        <f t="shared" si="3"/>
        <v>12.155000000000003</v>
      </c>
      <c r="M7" s="35">
        <f t="shared" ref="M7:M9" si="5">H7-L7</f>
        <v>3.2149999999999963</v>
      </c>
      <c r="N7" s="37">
        <f t="shared" ref="N7:N10" si="6">M7/L7</f>
        <v>0.26450020567667587</v>
      </c>
    </row>
    <row r="8" spans="1:15" ht="33" x14ac:dyDescent="0.25">
      <c r="A8" s="8" t="s">
        <v>11</v>
      </c>
      <c r="B8" s="13">
        <v>0.6</v>
      </c>
      <c r="C8" s="13">
        <f t="shared" si="0"/>
        <v>23.475999999999999</v>
      </c>
      <c r="D8" s="28">
        <v>1.3</v>
      </c>
      <c r="E8" s="28">
        <v>1.1000000000000001</v>
      </c>
      <c r="F8" s="5">
        <v>1</v>
      </c>
      <c r="G8" s="6">
        <f t="shared" si="4"/>
        <v>15.963680000000002</v>
      </c>
      <c r="H8" s="17">
        <v>15.37</v>
      </c>
      <c r="I8" s="18">
        <f t="shared" si="1"/>
        <v>0.59368000000000265</v>
      </c>
      <c r="J8" s="19">
        <f t="shared" si="2"/>
        <v>3.862589459987005E-2</v>
      </c>
      <c r="K8" s="35">
        <f t="shared" ref="K8:K9" si="7">B8*14.3*((D8+E8+F8)/3)</f>
        <v>9.724000000000002</v>
      </c>
      <c r="L8" s="35">
        <f t="shared" si="3"/>
        <v>12.155000000000003</v>
      </c>
      <c r="M8" s="35">
        <f>H8-L8</f>
        <v>3.2149999999999963</v>
      </c>
      <c r="N8" s="37">
        <f t="shared" si="6"/>
        <v>0.26450020567667587</v>
      </c>
    </row>
    <row r="9" spans="1:15" ht="33" x14ac:dyDescent="0.25">
      <c r="A9" s="8" t="s">
        <v>12</v>
      </c>
      <c r="B9" s="13">
        <v>0.50900000000000001</v>
      </c>
      <c r="C9" s="13">
        <f t="shared" si="0"/>
        <v>23.475999999999999</v>
      </c>
      <c r="D9" s="28">
        <v>1.3</v>
      </c>
      <c r="E9" s="28">
        <v>1.1000000000000001</v>
      </c>
      <c r="F9" s="5">
        <v>0.8</v>
      </c>
      <c r="G9" s="6">
        <f t="shared" si="4"/>
        <v>12.745902933333333</v>
      </c>
      <c r="H9" s="17">
        <v>12.27</v>
      </c>
      <c r="I9" s="18">
        <f t="shared" si="1"/>
        <v>0.47590293333333378</v>
      </c>
      <c r="J9" s="19">
        <f t="shared" si="2"/>
        <v>3.8785895137191016E-2</v>
      </c>
      <c r="K9" s="35">
        <f t="shared" si="7"/>
        <v>7.7639466666666674</v>
      </c>
      <c r="L9" s="35">
        <f t="shared" si="3"/>
        <v>11.440000000000001</v>
      </c>
      <c r="M9" s="35">
        <f t="shared" si="5"/>
        <v>0.82999999999999829</v>
      </c>
      <c r="N9" s="37">
        <f t="shared" si="6"/>
        <v>7.2552447552447399E-2</v>
      </c>
    </row>
    <row r="10" spans="1:15" ht="33" x14ac:dyDescent="0.25">
      <c r="A10" s="8" t="s">
        <v>13</v>
      </c>
      <c r="B10" s="13">
        <v>0.6</v>
      </c>
      <c r="C10" s="13">
        <f t="shared" si="0"/>
        <v>23.475999999999999</v>
      </c>
      <c r="D10" s="28">
        <v>1.3</v>
      </c>
      <c r="E10" s="28">
        <v>1.1000000000000001</v>
      </c>
      <c r="F10" s="5">
        <v>1</v>
      </c>
      <c r="G10" s="6">
        <f t="shared" si="4"/>
        <v>15.963680000000002</v>
      </c>
      <c r="H10" s="17">
        <v>15.37</v>
      </c>
      <c r="I10" s="18">
        <f t="shared" si="1"/>
        <v>0.59368000000000265</v>
      </c>
      <c r="J10" s="19">
        <f t="shared" si="2"/>
        <v>3.862589459987005E-2</v>
      </c>
      <c r="K10" s="35">
        <f>B10*14.3*((D10+E10+F10)/3)</f>
        <v>9.724000000000002</v>
      </c>
      <c r="L10" s="35">
        <f>0.75*14.3*((D10+E10+F10)/3)</f>
        <v>12.155000000000003</v>
      </c>
      <c r="M10" s="35">
        <f>H10-L10</f>
        <v>3.2149999999999963</v>
      </c>
      <c r="N10" s="37">
        <f t="shared" si="6"/>
        <v>0.26450020567667587</v>
      </c>
    </row>
    <row r="11" spans="1:15" ht="16.5" x14ac:dyDescent="0.25">
      <c r="A11" s="87" t="s">
        <v>14</v>
      </c>
      <c r="B11" s="87"/>
      <c r="C11" s="87"/>
      <c r="D11" s="87"/>
      <c r="E11" s="87"/>
      <c r="F11" s="87"/>
      <c r="G11" s="87"/>
      <c r="H11" s="10"/>
      <c r="J11" s="25"/>
      <c r="K11" s="34"/>
      <c r="L11" s="34"/>
      <c r="M11" s="34"/>
      <c r="N11" s="39"/>
    </row>
    <row r="12" spans="1:15" ht="16.5" x14ac:dyDescent="0.25">
      <c r="A12" s="88" t="s">
        <v>15</v>
      </c>
      <c r="B12" s="88"/>
      <c r="C12" s="88"/>
      <c r="D12" s="88"/>
      <c r="E12" s="88"/>
      <c r="F12" s="88"/>
      <c r="G12" s="88"/>
      <c r="H12" s="22"/>
      <c r="I12" s="23"/>
      <c r="J12" s="24"/>
      <c r="K12" s="34"/>
      <c r="L12" s="34"/>
      <c r="M12" s="34"/>
      <c r="N12" s="40"/>
    </row>
    <row r="13" spans="1:15" ht="16.5" x14ac:dyDescent="0.25">
      <c r="A13" s="8" t="s">
        <v>16</v>
      </c>
      <c r="B13" s="28">
        <v>0.40799999999999997</v>
      </c>
      <c r="C13" s="13">
        <f t="shared" ref="C13:C16" si="8">23476*0.001</f>
        <v>23.475999999999999</v>
      </c>
      <c r="D13" s="28">
        <v>1.3</v>
      </c>
      <c r="E13" s="28">
        <v>0.8</v>
      </c>
      <c r="F13" s="28">
        <v>0.8</v>
      </c>
      <c r="G13" s="6">
        <f>B13*C13*((D13+E13+F13)/3)</f>
        <v>9.2589343999999993</v>
      </c>
      <c r="H13" s="17">
        <v>8.92</v>
      </c>
      <c r="I13" s="18">
        <f>G13-H13</f>
        <v>0.33893439999999941</v>
      </c>
      <c r="J13" s="19">
        <f>I13/H13</f>
        <v>3.7997130044842981E-2</v>
      </c>
      <c r="K13" s="35">
        <f t="shared" ref="K13:K16" si="9">B13*14.3*((D13+E13+F13)/3)</f>
        <v>5.63992</v>
      </c>
      <c r="L13" s="35">
        <f>0.75*14.3*((D13+E13+F13)/3)</f>
        <v>10.367500000000003</v>
      </c>
      <c r="M13" s="35">
        <f t="shared" ref="M13:M16" si="10">H13-L13</f>
        <v>-1.4475000000000033</v>
      </c>
      <c r="N13" s="37">
        <f t="shared" ref="N13:N16" si="11">M13/L13</f>
        <v>-0.13961900168796748</v>
      </c>
    </row>
    <row r="14" spans="1:15" ht="16.5" x14ac:dyDescent="0.25">
      <c r="A14" s="8" t="s">
        <v>17</v>
      </c>
      <c r="B14" s="28">
        <v>0.40799999999999997</v>
      </c>
      <c r="C14" s="13">
        <f t="shared" si="8"/>
        <v>23.475999999999999</v>
      </c>
      <c r="D14" s="28">
        <v>1.3</v>
      </c>
      <c r="E14" s="28">
        <v>0.8</v>
      </c>
      <c r="F14" s="28">
        <v>0.8</v>
      </c>
      <c r="G14" s="6">
        <f t="shared" ref="G14:G16" si="12">B14*C14*((D14+E14+F14)/3)</f>
        <v>9.2589343999999993</v>
      </c>
      <c r="H14" s="17">
        <v>8.92</v>
      </c>
      <c r="I14" s="18">
        <f>G14-H14</f>
        <v>0.33893439999999941</v>
      </c>
      <c r="J14" s="19">
        <f>I14/H14</f>
        <v>3.7997130044842981E-2</v>
      </c>
      <c r="K14" s="35">
        <f>B14*14.3*((D14+E14+F14)/3)</f>
        <v>5.63992</v>
      </c>
      <c r="L14" s="35">
        <f t="shared" ref="L14:L15" si="13">0.75*14.3*((D14+E14+F14)/3)</f>
        <v>10.367500000000003</v>
      </c>
      <c r="M14" s="35">
        <f t="shared" si="10"/>
        <v>-1.4475000000000033</v>
      </c>
      <c r="N14" s="37">
        <f t="shared" si="11"/>
        <v>-0.13961900168796748</v>
      </c>
    </row>
    <row r="15" spans="1:15" ht="16.5" x14ac:dyDescent="0.25">
      <c r="A15" s="8" t="s">
        <v>18</v>
      </c>
      <c r="B15" s="28">
        <v>0.40799999999999997</v>
      </c>
      <c r="C15" s="13">
        <f t="shared" si="8"/>
        <v>23.475999999999999</v>
      </c>
      <c r="D15" s="28">
        <v>1.3</v>
      </c>
      <c r="E15" s="28">
        <v>0.8</v>
      </c>
      <c r="F15" s="28">
        <v>0.8</v>
      </c>
      <c r="G15" s="6">
        <f>B15*C15*((D15+E15+F15)/3)</f>
        <v>9.2589343999999993</v>
      </c>
      <c r="H15" s="17">
        <v>8.92</v>
      </c>
      <c r="I15" s="18">
        <f>G15-H15</f>
        <v>0.33893439999999941</v>
      </c>
      <c r="J15" s="19">
        <f t="shared" ref="J15:J43" si="14">I15/H15</f>
        <v>3.7997130044842981E-2</v>
      </c>
      <c r="K15" s="35">
        <f t="shared" si="9"/>
        <v>5.63992</v>
      </c>
      <c r="L15" s="35">
        <f t="shared" si="13"/>
        <v>10.367500000000003</v>
      </c>
      <c r="M15" s="35">
        <f t="shared" si="10"/>
        <v>-1.4475000000000033</v>
      </c>
      <c r="N15" s="37">
        <f t="shared" si="11"/>
        <v>-0.13961900168796748</v>
      </c>
    </row>
    <row r="16" spans="1:15" ht="16.5" x14ac:dyDescent="0.25">
      <c r="A16" s="8" t="s">
        <v>19</v>
      </c>
      <c r="B16" s="28">
        <v>0.40799999999999997</v>
      </c>
      <c r="C16" s="13">
        <f t="shared" si="8"/>
        <v>23.475999999999999</v>
      </c>
      <c r="D16" s="28">
        <v>1.3</v>
      </c>
      <c r="E16" s="28">
        <v>0.8</v>
      </c>
      <c r="F16" s="28">
        <v>0.8</v>
      </c>
      <c r="G16" s="6">
        <f t="shared" si="12"/>
        <v>9.2589343999999993</v>
      </c>
      <c r="H16" s="17">
        <v>8.92</v>
      </c>
      <c r="I16" s="18">
        <f>G16-H16</f>
        <v>0.33893439999999941</v>
      </c>
      <c r="J16" s="19">
        <f t="shared" si="14"/>
        <v>3.7997130044842981E-2</v>
      </c>
      <c r="K16" s="35">
        <f t="shared" si="9"/>
        <v>5.63992</v>
      </c>
      <c r="L16" s="35">
        <f>0.75*14.3*((D16+E16+F16)/3)</f>
        <v>10.367500000000003</v>
      </c>
      <c r="M16" s="35">
        <f t="shared" si="10"/>
        <v>-1.4475000000000033</v>
      </c>
      <c r="N16" s="37">
        <f t="shared" si="11"/>
        <v>-0.13961900168796748</v>
      </c>
    </row>
    <row r="17" spans="1:14" ht="16.5" x14ac:dyDescent="0.25">
      <c r="A17" s="88" t="s">
        <v>20</v>
      </c>
      <c r="B17" s="88"/>
      <c r="C17" s="88"/>
      <c r="D17" s="88"/>
      <c r="E17" s="88"/>
      <c r="F17" s="88"/>
      <c r="G17" s="88"/>
      <c r="H17" s="11"/>
      <c r="I17" s="12"/>
      <c r="J17" s="21"/>
      <c r="K17" s="35"/>
      <c r="L17" s="35"/>
      <c r="M17" s="35"/>
      <c r="N17" s="38"/>
    </row>
    <row r="18" spans="1:14" ht="21" customHeight="1" x14ac:dyDescent="0.25">
      <c r="A18" s="9" t="s">
        <v>21</v>
      </c>
      <c r="B18" s="28">
        <v>0.40799999999999997</v>
      </c>
      <c r="C18" s="13">
        <f>23476*0.001</f>
        <v>23.475999999999999</v>
      </c>
      <c r="D18" s="28">
        <v>1.3</v>
      </c>
      <c r="E18" s="28">
        <v>0.8</v>
      </c>
      <c r="F18" s="28">
        <v>0.8</v>
      </c>
      <c r="G18" s="6">
        <f>B18*C18*((D18+E18+F18)/3)</f>
        <v>9.2589343999999993</v>
      </c>
      <c r="H18" s="17">
        <v>8.92</v>
      </c>
      <c r="I18" s="18">
        <f>G18-H18</f>
        <v>0.33893439999999941</v>
      </c>
      <c r="J18" s="19">
        <f>I18/H18</f>
        <v>3.7997130044842981E-2</v>
      </c>
      <c r="K18" s="35">
        <f>B18*14.3*((D18+E18+F18)/3)</f>
        <v>5.63992</v>
      </c>
      <c r="L18" s="35">
        <f>0.75*14.3*((D18+E18+F18)/3)</f>
        <v>10.367500000000003</v>
      </c>
      <c r="M18" s="35">
        <f>H18-L18</f>
        <v>-1.4475000000000033</v>
      </c>
      <c r="N18" s="37">
        <f>M18/L18</f>
        <v>-0.13961900168796748</v>
      </c>
    </row>
    <row r="19" spans="1:14" ht="16.5" x14ac:dyDescent="0.25">
      <c r="A19" s="88" t="s">
        <v>22</v>
      </c>
      <c r="B19" s="88"/>
      <c r="C19" s="88"/>
      <c r="D19" s="88"/>
      <c r="E19" s="88"/>
      <c r="F19" s="88"/>
      <c r="G19" s="88"/>
      <c r="H19" s="11"/>
      <c r="I19" s="12"/>
      <c r="J19" s="21"/>
      <c r="K19" s="35"/>
      <c r="L19" s="35"/>
      <c r="M19" s="35"/>
      <c r="N19" s="38"/>
    </row>
    <row r="20" spans="1:14" ht="16.5" x14ac:dyDescent="0.25">
      <c r="A20" s="8" t="s">
        <v>23</v>
      </c>
      <c r="B20" s="28">
        <v>0.40799999999999997</v>
      </c>
      <c r="C20" s="13">
        <f>23476*0.001</f>
        <v>23.475999999999999</v>
      </c>
      <c r="D20" s="28">
        <v>1.3</v>
      </c>
      <c r="E20" s="28">
        <v>0.8</v>
      </c>
      <c r="F20" s="28">
        <v>0.8</v>
      </c>
      <c r="G20" s="6">
        <f>B20*C20*((D20+E20+F20)/3)</f>
        <v>9.2589343999999993</v>
      </c>
      <c r="H20" s="17">
        <v>8.92</v>
      </c>
      <c r="I20" s="18">
        <f>G20-H20</f>
        <v>0.33893439999999941</v>
      </c>
      <c r="J20" s="19">
        <f t="shared" si="14"/>
        <v>3.7997130044842981E-2</v>
      </c>
      <c r="K20" s="35">
        <f>B20*14.3*((D20+E20+F20)/3)</f>
        <v>5.63992</v>
      </c>
      <c r="L20" s="35">
        <f>0.75*14.3*((D20+E20+F20)/3)</f>
        <v>10.367500000000003</v>
      </c>
      <c r="M20" s="35">
        <f>H20-L20</f>
        <v>-1.4475000000000033</v>
      </c>
      <c r="N20" s="37">
        <f>M20/L20</f>
        <v>-0.13961900168796748</v>
      </c>
    </row>
    <row r="21" spans="1:14" ht="16.5" x14ac:dyDescent="0.25">
      <c r="A21" s="88" t="s">
        <v>24</v>
      </c>
      <c r="B21" s="88"/>
      <c r="C21" s="88"/>
      <c r="D21" s="88"/>
      <c r="E21" s="88"/>
      <c r="F21" s="88"/>
      <c r="G21" s="88"/>
      <c r="H21" s="11"/>
      <c r="I21" s="12"/>
      <c r="J21" s="21"/>
      <c r="K21" s="35"/>
      <c r="L21" s="35"/>
      <c r="M21" s="35"/>
      <c r="N21" s="38"/>
    </row>
    <row r="22" spans="1:14" ht="16.5" x14ac:dyDescent="0.25">
      <c r="A22" s="8" t="s">
        <v>25</v>
      </c>
      <c r="B22" s="28">
        <v>0.40799999999999997</v>
      </c>
      <c r="C22" s="14">
        <f t="shared" ref="C22:C23" si="15">23476*0.001</f>
        <v>23.475999999999999</v>
      </c>
      <c r="D22" s="26">
        <v>1.3</v>
      </c>
      <c r="E22" s="26">
        <v>0.8</v>
      </c>
      <c r="F22" s="26">
        <v>0.8</v>
      </c>
      <c r="G22" s="6">
        <f t="shared" ref="G22:G23" si="16">B22*C22*((D22+E22+F22)/3)</f>
        <v>9.2589343999999993</v>
      </c>
      <c r="H22" s="17">
        <v>8.92</v>
      </c>
      <c r="I22" s="18">
        <f>G22-H22</f>
        <v>0.33893439999999941</v>
      </c>
      <c r="J22" s="19">
        <f t="shared" si="14"/>
        <v>3.7997130044842981E-2</v>
      </c>
      <c r="K22" s="35">
        <f t="shared" ref="K22:K23" si="17">B22*14.3*((D22+E22+F22)/3)</f>
        <v>5.63992</v>
      </c>
      <c r="L22" s="35">
        <f>0.75*14.3*((D22+E22+F22)/3)</f>
        <v>10.367500000000003</v>
      </c>
      <c r="M22" s="35">
        <f t="shared" ref="M22:M23" si="18">H22-L22</f>
        <v>-1.4475000000000033</v>
      </c>
      <c r="N22" s="37">
        <f t="shared" ref="N22:N23" si="19">M22/L22</f>
        <v>-0.13961900168796748</v>
      </c>
    </row>
    <row r="23" spans="1:14" ht="16.5" x14ac:dyDescent="0.25">
      <c r="A23" s="8" t="s">
        <v>26</v>
      </c>
      <c r="B23" s="28">
        <v>0.40799999999999997</v>
      </c>
      <c r="C23" s="14">
        <f t="shared" si="15"/>
        <v>23.475999999999999</v>
      </c>
      <c r="D23" s="26">
        <v>1.3</v>
      </c>
      <c r="E23" s="26">
        <v>0.8</v>
      </c>
      <c r="F23" s="26">
        <v>0.8</v>
      </c>
      <c r="G23" s="6">
        <f t="shared" si="16"/>
        <v>9.2589343999999993</v>
      </c>
      <c r="H23" s="17">
        <v>8.92</v>
      </c>
      <c r="I23" s="18">
        <f>G23-H23</f>
        <v>0.33893439999999941</v>
      </c>
      <c r="J23" s="19">
        <f t="shared" si="14"/>
        <v>3.7997130044842981E-2</v>
      </c>
      <c r="K23" s="35">
        <f t="shared" si="17"/>
        <v>5.63992</v>
      </c>
      <c r="L23" s="35">
        <f t="shared" ref="L23" si="20">0.75*14.3*((D23+E23+F23)/3)</f>
        <v>10.367500000000003</v>
      </c>
      <c r="M23" s="35">
        <f t="shared" si="18"/>
        <v>-1.4475000000000033</v>
      </c>
      <c r="N23" s="37">
        <f t="shared" si="19"/>
        <v>-0.13961900168796748</v>
      </c>
    </row>
    <row r="24" spans="1:14" ht="16.5" x14ac:dyDescent="0.25">
      <c r="A24" s="88" t="s">
        <v>27</v>
      </c>
      <c r="B24" s="88"/>
      <c r="C24" s="88"/>
      <c r="D24" s="88"/>
      <c r="E24" s="88"/>
      <c r="F24" s="88"/>
      <c r="G24" s="88"/>
      <c r="H24" s="11"/>
      <c r="I24" s="12"/>
      <c r="J24" s="21"/>
      <c r="K24" s="35"/>
      <c r="L24" s="35"/>
      <c r="M24" s="35"/>
      <c r="N24" s="38"/>
    </row>
    <row r="25" spans="1:14" ht="16.5" x14ac:dyDescent="0.25">
      <c r="A25" s="7" t="s">
        <v>28</v>
      </c>
      <c r="B25" s="28">
        <v>0.40799999999999997</v>
      </c>
      <c r="C25" s="14">
        <f t="shared" ref="C25:C26" si="21">23476*0.001</f>
        <v>23.475999999999999</v>
      </c>
      <c r="D25" s="26">
        <v>1.3</v>
      </c>
      <c r="E25" s="26">
        <v>0.8</v>
      </c>
      <c r="F25" s="26">
        <v>0.8</v>
      </c>
      <c r="G25" s="6">
        <f t="shared" ref="G25:G26" si="22">B25*C25*((D25+E25+F25)/3)</f>
        <v>9.2589343999999993</v>
      </c>
      <c r="H25" s="17">
        <v>8.92</v>
      </c>
      <c r="I25" s="18">
        <f>G25-H25</f>
        <v>0.33893439999999941</v>
      </c>
      <c r="J25" s="19">
        <f t="shared" si="14"/>
        <v>3.7997130044842981E-2</v>
      </c>
      <c r="K25" s="35">
        <f t="shared" ref="K25:K26" si="23">B25*14.3*((D25+E25+F25)/3)</f>
        <v>5.63992</v>
      </c>
      <c r="L25" s="35">
        <f t="shared" ref="L25:L26" si="24">0.75*14.3*((D25+E25+F25)/3)</f>
        <v>10.367500000000003</v>
      </c>
      <c r="M25" s="35">
        <f t="shared" ref="M25:M26" si="25">H25-L25</f>
        <v>-1.4475000000000033</v>
      </c>
      <c r="N25" s="37">
        <f t="shared" ref="N25:N26" si="26">M25/L25</f>
        <v>-0.13961900168796748</v>
      </c>
    </row>
    <row r="26" spans="1:14" ht="16.5" x14ac:dyDescent="0.25">
      <c r="A26" s="7" t="s">
        <v>29</v>
      </c>
      <c r="B26" s="28">
        <v>0.40799999999999997</v>
      </c>
      <c r="C26" s="14">
        <f t="shared" si="21"/>
        <v>23.475999999999999</v>
      </c>
      <c r="D26" s="26">
        <v>1.3</v>
      </c>
      <c r="E26" s="26">
        <v>0.8</v>
      </c>
      <c r="F26" s="26">
        <v>0.8</v>
      </c>
      <c r="G26" s="6">
        <f t="shared" si="22"/>
        <v>9.2589343999999993</v>
      </c>
      <c r="H26" s="17">
        <v>8.92</v>
      </c>
      <c r="I26" s="18">
        <f>G26-H26</f>
        <v>0.33893439999999941</v>
      </c>
      <c r="J26" s="19">
        <f t="shared" si="14"/>
        <v>3.7997130044842981E-2</v>
      </c>
      <c r="K26" s="35">
        <f t="shared" si="23"/>
        <v>5.63992</v>
      </c>
      <c r="L26" s="35">
        <f t="shared" si="24"/>
        <v>10.367500000000003</v>
      </c>
      <c r="M26" s="35">
        <f t="shared" si="25"/>
        <v>-1.4475000000000033</v>
      </c>
      <c r="N26" s="37">
        <f t="shared" si="26"/>
        <v>-0.13961900168796748</v>
      </c>
    </row>
    <row r="27" spans="1:14" ht="16.5" x14ac:dyDescent="0.25">
      <c r="A27" s="88" t="s">
        <v>30</v>
      </c>
      <c r="B27" s="88"/>
      <c r="C27" s="88"/>
      <c r="D27" s="88"/>
      <c r="E27" s="88"/>
      <c r="F27" s="88"/>
      <c r="G27" s="88"/>
      <c r="H27" s="11"/>
      <c r="I27" s="12"/>
      <c r="J27" s="21"/>
      <c r="K27" s="35"/>
      <c r="L27" s="35"/>
      <c r="M27" s="35"/>
      <c r="N27" s="38"/>
    </row>
    <row r="28" spans="1:14" ht="16.5" x14ac:dyDescent="0.25">
      <c r="A28" s="7" t="s">
        <v>31</v>
      </c>
      <c r="B28" s="28">
        <v>0.40799999999999997</v>
      </c>
      <c r="C28" s="14">
        <f t="shared" ref="C28:C32" si="27">23476*0.001</f>
        <v>23.475999999999999</v>
      </c>
      <c r="D28" s="26">
        <v>1.3</v>
      </c>
      <c r="E28" s="26">
        <v>0.8</v>
      </c>
      <c r="F28" s="26">
        <v>0.8</v>
      </c>
      <c r="G28" s="6">
        <f t="shared" ref="G28:G32" si="28">B28*C28*((D28+E28+F28)/3)</f>
        <v>9.2589343999999993</v>
      </c>
      <c r="H28" s="17">
        <v>8.92</v>
      </c>
      <c r="I28" s="18">
        <f>G28-H28</f>
        <v>0.33893439999999941</v>
      </c>
      <c r="J28" s="19">
        <f>I28/H28</f>
        <v>3.7997130044842981E-2</v>
      </c>
      <c r="K28" s="35">
        <f t="shared" ref="K28:K32" si="29">B28*14.3*((D28+E28+F28)/3)</f>
        <v>5.63992</v>
      </c>
      <c r="L28" s="35">
        <f t="shared" ref="L28:L31" si="30">0.75*14.3*((D28+E28+F28)/3)</f>
        <v>10.367500000000003</v>
      </c>
      <c r="M28" s="35">
        <f t="shared" ref="M28:M32" si="31">H28-L28</f>
        <v>-1.4475000000000033</v>
      </c>
      <c r="N28" s="37">
        <f t="shared" ref="N28:N32" si="32">M28/L28</f>
        <v>-0.13961900168796748</v>
      </c>
    </row>
    <row r="29" spans="1:14" ht="16.5" x14ac:dyDescent="0.25">
      <c r="A29" s="7" t="s">
        <v>32</v>
      </c>
      <c r="B29" s="28">
        <v>0.40799999999999997</v>
      </c>
      <c r="C29" s="14">
        <f t="shared" si="27"/>
        <v>23.475999999999999</v>
      </c>
      <c r="D29" s="26">
        <v>1.3</v>
      </c>
      <c r="E29" s="26">
        <v>0.8</v>
      </c>
      <c r="F29" s="26">
        <v>0.8</v>
      </c>
      <c r="G29" s="6">
        <f t="shared" si="28"/>
        <v>9.2589343999999993</v>
      </c>
      <c r="H29" s="17">
        <v>8.92</v>
      </c>
      <c r="I29" s="18">
        <f>G29-H29</f>
        <v>0.33893439999999941</v>
      </c>
      <c r="J29" s="19">
        <f>I29/H29</f>
        <v>3.7997130044842981E-2</v>
      </c>
      <c r="K29" s="35">
        <f t="shared" si="29"/>
        <v>5.63992</v>
      </c>
      <c r="L29" s="35">
        <f t="shared" si="30"/>
        <v>10.367500000000003</v>
      </c>
      <c r="M29" s="35">
        <f t="shared" si="31"/>
        <v>-1.4475000000000033</v>
      </c>
      <c r="N29" s="37">
        <f t="shared" si="32"/>
        <v>-0.13961900168796748</v>
      </c>
    </row>
    <row r="30" spans="1:14" ht="16.5" x14ac:dyDescent="0.25">
      <c r="A30" s="7" t="s">
        <v>33</v>
      </c>
      <c r="B30" s="28">
        <v>0.40799999999999997</v>
      </c>
      <c r="C30" s="14">
        <f t="shared" si="27"/>
        <v>23.475999999999999</v>
      </c>
      <c r="D30" s="26">
        <v>1.3</v>
      </c>
      <c r="E30" s="26">
        <v>0.8</v>
      </c>
      <c r="F30" s="26">
        <v>0.8</v>
      </c>
      <c r="G30" s="6">
        <f t="shared" si="28"/>
        <v>9.2589343999999993</v>
      </c>
      <c r="H30" s="17">
        <v>8.92</v>
      </c>
      <c r="I30" s="18">
        <f>G30-H30</f>
        <v>0.33893439999999941</v>
      </c>
      <c r="J30" s="19">
        <f t="shared" si="14"/>
        <v>3.7997130044842981E-2</v>
      </c>
      <c r="K30" s="35">
        <f t="shared" si="29"/>
        <v>5.63992</v>
      </c>
      <c r="L30" s="35">
        <f t="shared" si="30"/>
        <v>10.367500000000003</v>
      </c>
      <c r="M30" s="35">
        <f t="shared" si="31"/>
        <v>-1.4475000000000033</v>
      </c>
      <c r="N30" s="37">
        <f t="shared" si="32"/>
        <v>-0.13961900168796748</v>
      </c>
    </row>
    <row r="31" spans="1:14" ht="16.5" x14ac:dyDescent="0.25">
      <c r="A31" s="7" t="s">
        <v>34</v>
      </c>
      <c r="B31" s="28">
        <v>0.40799999999999997</v>
      </c>
      <c r="C31" s="14">
        <f t="shared" si="27"/>
        <v>23.475999999999999</v>
      </c>
      <c r="D31" s="26">
        <v>1.3</v>
      </c>
      <c r="E31" s="26">
        <v>0.8</v>
      </c>
      <c r="F31" s="26">
        <v>0.8</v>
      </c>
      <c r="G31" s="6">
        <f t="shared" si="28"/>
        <v>9.2589343999999993</v>
      </c>
      <c r="H31" s="17">
        <v>8.92</v>
      </c>
      <c r="I31" s="18">
        <f>G31-H31</f>
        <v>0.33893439999999941</v>
      </c>
      <c r="J31" s="19">
        <f t="shared" si="14"/>
        <v>3.7997130044842981E-2</v>
      </c>
      <c r="K31" s="35">
        <f t="shared" si="29"/>
        <v>5.63992</v>
      </c>
      <c r="L31" s="35">
        <f t="shared" si="30"/>
        <v>10.367500000000003</v>
      </c>
      <c r="M31" s="35">
        <f t="shared" si="31"/>
        <v>-1.4475000000000033</v>
      </c>
      <c r="N31" s="37">
        <f t="shared" si="32"/>
        <v>-0.13961900168796748</v>
      </c>
    </row>
    <row r="32" spans="1:14" ht="16.5" x14ac:dyDescent="0.25">
      <c r="A32" s="8" t="s">
        <v>35</v>
      </c>
      <c r="B32" s="28">
        <v>0.40799999999999997</v>
      </c>
      <c r="C32" s="14">
        <f t="shared" si="27"/>
        <v>23.475999999999999</v>
      </c>
      <c r="D32" s="26">
        <v>1.3</v>
      </c>
      <c r="E32" s="26">
        <v>0.8</v>
      </c>
      <c r="F32" s="26">
        <v>0.8</v>
      </c>
      <c r="G32" s="6">
        <f t="shared" si="28"/>
        <v>9.2589343999999993</v>
      </c>
      <c r="H32" s="17">
        <v>8.92</v>
      </c>
      <c r="I32" s="18">
        <f>G32-H32</f>
        <v>0.33893439999999941</v>
      </c>
      <c r="J32" s="19">
        <f t="shared" si="14"/>
        <v>3.7997130044842981E-2</v>
      </c>
      <c r="K32" s="35">
        <f t="shared" si="29"/>
        <v>5.63992</v>
      </c>
      <c r="L32" s="35">
        <f>0.75*14.3*((D32+E32+F32)/3)</f>
        <v>10.367500000000003</v>
      </c>
      <c r="M32" s="35">
        <f t="shared" si="31"/>
        <v>-1.4475000000000033</v>
      </c>
      <c r="N32" s="37">
        <f t="shared" si="32"/>
        <v>-0.13961900168796748</v>
      </c>
    </row>
    <row r="33" spans="1:14" ht="16.5" x14ac:dyDescent="0.25">
      <c r="A33" s="88" t="s">
        <v>36</v>
      </c>
      <c r="B33" s="88"/>
      <c r="C33" s="88"/>
      <c r="D33" s="88"/>
      <c r="E33" s="88"/>
      <c r="F33" s="88"/>
      <c r="G33" s="88"/>
      <c r="H33" s="11"/>
      <c r="I33" s="12"/>
      <c r="J33" s="21"/>
      <c r="K33" s="35"/>
      <c r="L33" s="35"/>
      <c r="M33" s="35"/>
      <c r="N33" s="38"/>
    </row>
    <row r="34" spans="1:14" ht="16.5" x14ac:dyDescent="0.25">
      <c r="A34" s="8" t="s">
        <v>37</v>
      </c>
      <c r="B34" s="28">
        <v>0.40799999999999997</v>
      </c>
      <c r="C34" s="14">
        <f t="shared" ref="C34:C43" si="33">23476*0.001</f>
        <v>23.475999999999999</v>
      </c>
      <c r="D34" s="26">
        <v>1.3</v>
      </c>
      <c r="E34" s="26">
        <v>0.8</v>
      </c>
      <c r="F34" s="26">
        <v>0.8</v>
      </c>
      <c r="G34" s="6">
        <f>B34*C34*((D34+E34+F34)/3)</f>
        <v>9.2589343999999993</v>
      </c>
      <c r="H34" s="17">
        <v>8.92</v>
      </c>
      <c r="I34" s="18">
        <f t="shared" ref="I34:I43" si="34">G34-H34</f>
        <v>0.33893439999999941</v>
      </c>
      <c r="J34" s="19">
        <f>I34/H34</f>
        <v>3.7997130044842981E-2</v>
      </c>
      <c r="K34" s="35">
        <f t="shared" ref="K34:K43" si="35">B34*14.3*((D34+E34+F34)/3)</f>
        <v>5.63992</v>
      </c>
      <c r="L34" s="35">
        <f t="shared" ref="L34:L42" si="36">0.75*14.3*((D34+E34+F34)/3)</f>
        <v>10.367500000000003</v>
      </c>
      <c r="M34" s="35">
        <f t="shared" ref="M34:M43" si="37">H34-L34</f>
        <v>-1.4475000000000033</v>
      </c>
      <c r="N34" s="37">
        <f t="shared" ref="N34:N43" si="38">M34/L34</f>
        <v>-0.13961900168796748</v>
      </c>
    </row>
    <row r="35" spans="1:14" ht="16.5" x14ac:dyDescent="0.25">
      <c r="A35" s="8" t="s">
        <v>38</v>
      </c>
      <c r="B35" s="28">
        <v>0.40799999999999997</v>
      </c>
      <c r="C35" s="14">
        <f t="shared" si="33"/>
        <v>23.475999999999999</v>
      </c>
      <c r="D35" s="26">
        <v>1.3</v>
      </c>
      <c r="E35" s="26">
        <v>0.8</v>
      </c>
      <c r="F35" s="26">
        <v>0.8</v>
      </c>
      <c r="G35" s="6">
        <f t="shared" ref="G35:G42" si="39">B35*C35*((D35+E35+F35)/3)</f>
        <v>9.2589343999999993</v>
      </c>
      <c r="H35" s="17">
        <v>8.92</v>
      </c>
      <c r="I35" s="18">
        <f t="shared" si="34"/>
        <v>0.33893439999999941</v>
      </c>
      <c r="J35" s="19">
        <f t="shared" si="14"/>
        <v>3.7997130044842981E-2</v>
      </c>
      <c r="K35" s="35">
        <f t="shared" si="35"/>
        <v>5.63992</v>
      </c>
      <c r="L35" s="35">
        <f t="shared" si="36"/>
        <v>10.367500000000003</v>
      </c>
      <c r="M35" s="35">
        <f t="shared" si="37"/>
        <v>-1.4475000000000033</v>
      </c>
      <c r="N35" s="37">
        <f t="shared" si="38"/>
        <v>-0.13961900168796748</v>
      </c>
    </row>
    <row r="36" spans="1:14" ht="16.5" x14ac:dyDescent="0.25">
      <c r="A36" s="8" t="s">
        <v>39</v>
      </c>
      <c r="B36" s="28">
        <v>0.40799999999999997</v>
      </c>
      <c r="C36" s="14">
        <f t="shared" si="33"/>
        <v>23.475999999999999</v>
      </c>
      <c r="D36" s="26">
        <v>1.3</v>
      </c>
      <c r="E36" s="26">
        <v>0.8</v>
      </c>
      <c r="F36" s="26">
        <v>0.8</v>
      </c>
      <c r="G36" s="6">
        <f t="shared" si="39"/>
        <v>9.2589343999999993</v>
      </c>
      <c r="H36" s="17">
        <v>8.92</v>
      </c>
      <c r="I36" s="18">
        <f t="shared" si="34"/>
        <v>0.33893439999999941</v>
      </c>
      <c r="J36" s="19">
        <f>I36/H36</f>
        <v>3.7997130044842981E-2</v>
      </c>
      <c r="K36" s="35">
        <f t="shared" si="35"/>
        <v>5.63992</v>
      </c>
      <c r="L36" s="35">
        <f t="shared" si="36"/>
        <v>10.367500000000003</v>
      </c>
      <c r="M36" s="35">
        <f t="shared" si="37"/>
        <v>-1.4475000000000033</v>
      </c>
      <c r="N36" s="37">
        <f t="shared" si="38"/>
        <v>-0.13961900168796748</v>
      </c>
    </row>
    <row r="37" spans="1:14" ht="16.5" x14ac:dyDescent="0.25">
      <c r="A37" s="8" t="s">
        <v>40</v>
      </c>
      <c r="B37" s="28">
        <v>0.40799999999999997</v>
      </c>
      <c r="C37" s="14">
        <f t="shared" si="33"/>
        <v>23.475999999999999</v>
      </c>
      <c r="D37" s="26">
        <v>1.3</v>
      </c>
      <c r="E37" s="26">
        <v>0.8</v>
      </c>
      <c r="F37" s="26">
        <v>0.8</v>
      </c>
      <c r="G37" s="6">
        <f>B37*C37*((D37+E37+F37)/3)</f>
        <v>9.2589343999999993</v>
      </c>
      <c r="H37" s="17">
        <v>8.92</v>
      </c>
      <c r="I37" s="18">
        <f t="shared" si="34"/>
        <v>0.33893439999999941</v>
      </c>
      <c r="J37" s="19">
        <f t="shared" si="14"/>
        <v>3.7997130044842981E-2</v>
      </c>
      <c r="K37" s="35">
        <f t="shared" si="35"/>
        <v>5.63992</v>
      </c>
      <c r="L37" s="35">
        <f t="shared" si="36"/>
        <v>10.367500000000003</v>
      </c>
      <c r="M37" s="35">
        <f t="shared" si="37"/>
        <v>-1.4475000000000033</v>
      </c>
      <c r="N37" s="37">
        <f t="shared" si="38"/>
        <v>-0.13961900168796748</v>
      </c>
    </row>
    <row r="38" spans="1:14" ht="16.5" x14ac:dyDescent="0.25">
      <c r="A38" s="8" t="s">
        <v>41</v>
      </c>
      <c r="B38" s="28">
        <v>0.40799999999999997</v>
      </c>
      <c r="C38" s="14">
        <f t="shared" si="33"/>
        <v>23.475999999999999</v>
      </c>
      <c r="D38" s="26">
        <v>1.3</v>
      </c>
      <c r="E38" s="26">
        <v>0.8</v>
      </c>
      <c r="F38" s="26">
        <v>0.8</v>
      </c>
      <c r="G38" s="6">
        <f t="shared" si="39"/>
        <v>9.2589343999999993</v>
      </c>
      <c r="H38" s="17">
        <v>8.92</v>
      </c>
      <c r="I38" s="18">
        <f t="shared" si="34"/>
        <v>0.33893439999999941</v>
      </c>
      <c r="J38" s="19">
        <f>I38/H38</f>
        <v>3.7997130044842981E-2</v>
      </c>
      <c r="K38" s="35">
        <f t="shared" si="35"/>
        <v>5.63992</v>
      </c>
      <c r="L38" s="35">
        <f t="shared" si="36"/>
        <v>10.367500000000003</v>
      </c>
      <c r="M38" s="35">
        <f t="shared" si="37"/>
        <v>-1.4475000000000033</v>
      </c>
      <c r="N38" s="37">
        <f t="shared" si="38"/>
        <v>-0.13961900168796748</v>
      </c>
    </row>
    <row r="39" spans="1:14" ht="16.5" x14ac:dyDescent="0.25">
      <c r="A39" s="8" t="s">
        <v>42</v>
      </c>
      <c r="B39" s="28">
        <v>0.40799999999999997</v>
      </c>
      <c r="C39" s="14">
        <f t="shared" si="33"/>
        <v>23.475999999999999</v>
      </c>
      <c r="D39" s="26">
        <v>1.3</v>
      </c>
      <c r="E39" s="26">
        <v>0.8</v>
      </c>
      <c r="F39" s="26">
        <v>0.8</v>
      </c>
      <c r="G39" s="6">
        <f t="shared" si="39"/>
        <v>9.2589343999999993</v>
      </c>
      <c r="H39" s="17">
        <v>8.92</v>
      </c>
      <c r="I39" s="18">
        <f t="shared" si="34"/>
        <v>0.33893439999999941</v>
      </c>
      <c r="J39" s="19">
        <f t="shared" si="14"/>
        <v>3.7997130044842981E-2</v>
      </c>
      <c r="K39" s="35">
        <f t="shared" si="35"/>
        <v>5.63992</v>
      </c>
      <c r="L39" s="35">
        <f t="shared" si="36"/>
        <v>10.367500000000003</v>
      </c>
      <c r="M39" s="35">
        <f t="shared" si="37"/>
        <v>-1.4475000000000033</v>
      </c>
      <c r="N39" s="37">
        <f t="shared" si="38"/>
        <v>-0.13961900168796748</v>
      </c>
    </row>
    <row r="40" spans="1:14" ht="16.5" x14ac:dyDescent="0.25">
      <c r="A40" s="8" t="s">
        <v>43</v>
      </c>
      <c r="B40" s="28">
        <v>0.40799999999999997</v>
      </c>
      <c r="C40" s="14">
        <f t="shared" si="33"/>
        <v>23.475999999999999</v>
      </c>
      <c r="D40" s="26">
        <v>1.3</v>
      </c>
      <c r="E40" s="26">
        <v>0.8</v>
      </c>
      <c r="F40" s="26">
        <v>0.8</v>
      </c>
      <c r="G40" s="6">
        <f t="shared" si="39"/>
        <v>9.2589343999999993</v>
      </c>
      <c r="H40" s="17">
        <v>8.92</v>
      </c>
      <c r="I40" s="18">
        <f t="shared" si="34"/>
        <v>0.33893439999999941</v>
      </c>
      <c r="J40" s="19">
        <f t="shared" si="14"/>
        <v>3.7997130044842981E-2</v>
      </c>
      <c r="K40" s="35">
        <f t="shared" si="35"/>
        <v>5.63992</v>
      </c>
      <c r="L40" s="35">
        <f t="shared" si="36"/>
        <v>10.367500000000003</v>
      </c>
      <c r="M40" s="35">
        <f t="shared" si="37"/>
        <v>-1.4475000000000033</v>
      </c>
      <c r="N40" s="37">
        <f t="shared" si="38"/>
        <v>-0.13961900168796748</v>
      </c>
    </row>
    <row r="41" spans="1:14" ht="16.5" x14ac:dyDescent="0.25">
      <c r="A41" s="8" t="s">
        <v>44</v>
      </c>
      <c r="B41" s="28">
        <v>0.40799999999999997</v>
      </c>
      <c r="C41" s="14">
        <f t="shared" si="33"/>
        <v>23.475999999999999</v>
      </c>
      <c r="D41" s="26">
        <v>1.3</v>
      </c>
      <c r="E41" s="26">
        <v>0.8</v>
      </c>
      <c r="F41" s="26">
        <v>0.8</v>
      </c>
      <c r="G41" s="6">
        <f t="shared" si="39"/>
        <v>9.2589343999999993</v>
      </c>
      <c r="H41" s="17">
        <v>8.92</v>
      </c>
      <c r="I41" s="18">
        <f t="shared" si="34"/>
        <v>0.33893439999999941</v>
      </c>
      <c r="J41" s="19">
        <f t="shared" si="14"/>
        <v>3.7997130044842981E-2</v>
      </c>
      <c r="K41" s="35">
        <f t="shared" si="35"/>
        <v>5.63992</v>
      </c>
      <c r="L41" s="35">
        <f t="shared" si="36"/>
        <v>10.367500000000003</v>
      </c>
      <c r="M41" s="35">
        <f t="shared" si="37"/>
        <v>-1.4475000000000033</v>
      </c>
      <c r="N41" s="37">
        <f t="shared" si="38"/>
        <v>-0.13961900168796748</v>
      </c>
    </row>
    <row r="42" spans="1:14" ht="16.5" x14ac:dyDescent="0.25">
      <c r="A42" s="8" t="s">
        <v>45</v>
      </c>
      <c r="B42" s="28">
        <v>0.40799999999999997</v>
      </c>
      <c r="C42" s="14">
        <f t="shared" si="33"/>
        <v>23.475999999999999</v>
      </c>
      <c r="D42" s="26">
        <v>1.3</v>
      </c>
      <c r="E42" s="26">
        <v>0.8</v>
      </c>
      <c r="F42" s="26">
        <v>0.8</v>
      </c>
      <c r="G42" s="6">
        <f t="shared" si="39"/>
        <v>9.2589343999999993</v>
      </c>
      <c r="H42" s="17">
        <v>8.92</v>
      </c>
      <c r="I42" s="18">
        <f t="shared" si="34"/>
        <v>0.33893439999999941</v>
      </c>
      <c r="J42" s="19">
        <f t="shared" si="14"/>
        <v>3.7997130044842981E-2</v>
      </c>
      <c r="K42" s="35">
        <f t="shared" si="35"/>
        <v>5.63992</v>
      </c>
      <c r="L42" s="35">
        <f t="shared" si="36"/>
        <v>10.367500000000003</v>
      </c>
      <c r="M42" s="35">
        <f t="shared" si="37"/>
        <v>-1.4475000000000033</v>
      </c>
      <c r="N42" s="37">
        <f t="shared" si="38"/>
        <v>-0.13961900168796748</v>
      </c>
    </row>
    <row r="43" spans="1:14" ht="16.5" x14ac:dyDescent="0.25">
      <c r="A43" s="8" t="s">
        <v>46</v>
      </c>
      <c r="B43" s="28">
        <v>0.40799999999999997</v>
      </c>
      <c r="C43" s="14">
        <f t="shared" si="33"/>
        <v>23.475999999999999</v>
      </c>
      <c r="D43" s="26">
        <v>1.3</v>
      </c>
      <c r="E43" s="26">
        <v>0.8</v>
      </c>
      <c r="F43" s="26">
        <v>0.8</v>
      </c>
      <c r="G43" s="6">
        <f>B43*C43*((D43+E43+F43)/3)</f>
        <v>9.2589343999999993</v>
      </c>
      <c r="H43" s="17">
        <v>8.92</v>
      </c>
      <c r="I43" s="18">
        <f t="shared" si="34"/>
        <v>0.33893439999999941</v>
      </c>
      <c r="J43" s="19">
        <f t="shared" si="14"/>
        <v>3.7997130044842981E-2</v>
      </c>
      <c r="K43" s="35">
        <f t="shared" si="35"/>
        <v>5.63992</v>
      </c>
      <c r="L43" s="35">
        <f>0.75*14.3*((D43+E43+F43)/3)</f>
        <v>10.367500000000003</v>
      </c>
      <c r="M43" s="35">
        <f t="shared" si="37"/>
        <v>-1.4475000000000033</v>
      </c>
      <c r="N43" s="37">
        <f t="shared" si="38"/>
        <v>-0.13961900168796748</v>
      </c>
    </row>
    <row r="44" spans="1:14" ht="16.5" x14ac:dyDescent="0.25">
      <c r="A44" s="86" t="s">
        <v>47</v>
      </c>
      <c r="B44" s="86"/>
      <c r="C44" s="86"/>
      <c r="D44" s="86"/>
      <c r="E44" s="86"/>
      <c r="F44" s="86"/>
      <c r="G44" s="86"/>
      <c r="H44" s="11"/>
      <c r="I44" s="12"/>
      <c r="J44" s="21"/>
      <c r="K44" s="35"/>
      <c r="L44" s="35"/>
      <c r="M44" s="35"/>
      <c r="N44" s="38"/>
    </row>
    <row r="45" spans="1:14" ht="16.5" x14ac:dyDescent="0.25">
      <c r="A45" s="8" t="s">
        <v>48</v>
      </c>
      <c r="B45" s="28">
        <v>0.40799999999999997</v>
      </c>
      <c r="C45" s="14">
        <f>23476*0.001</f>
        <v>23.475999999999999</v>
      </c>
      <c r="D45" s="26">
        <v>1.3</v>
      </c>
      <c r="E45" s="26">
        <v>0.8</v>
      </c>
      <c r="F45" s="26">
        <v>0.8</v>
      </c>
      <c r="G45" s="6">
        <f>B45*C45*((D45+E45+F45)/3)</f>
        <v>9.2589343999999993</v>
      </c>
      <c r="H45" s="17">
        <v>8.92</v>
      </c>
      <c r="I45" s="18">
        <f>G45-H45</f>
        <v>0.33893439999999941</v>
      </c>
      <c r="J45" s="19">
        <f>I45/H45</f>
        <v>3.7997130044842981E-2</v>
      </c>
      <c r="K45" s="35">
        <f>B45*14.3*((D45+E45+F45)/3)</f>
        <v>5.63992</v>
      </c>
      <c r="L45" s="35">
        <f>0.75*14.3*((D45+E45+F45)/3)</f>
        <v>10.367500000000003</v>
      </c>
      <c r="M45" s="35">
        <f>H45-L45</f>
        <v>-1.4475000000000033</v>
      </c>
      <c r="N45" s="37">
        <f>M45/L45</f>
        <v>-0.13961900168796748</v>
      </c>
    </row>
  </sheetData>
  <mergeCells count="11">
    <mergeCell ref="A19:G19"/>
    <mergeCell ref="A2:G2"/>
    <mergeCell ref="A4:G4"/>
    <mergeCell ref="A11:G11"/>
    <mergeCell ref="A12:G12"/>
    <mergeCell ref="A17:G17"/>
    <mergeCell ref="A21:G21"/>
    <mergeCell ref="A24:G24"/>
    <mergeCell ref="A27:G27"/>
    <mergeCell ref="A33:G33"/>
    <mergeCell ref="A44:G44"/>
  </mergeCells>
  <pageMargins left="0" right="0" top="0" bottom="0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7"/>
  <sheetViews>
    <sheetView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32.7109375" customWidth="1"/>
    <col min="2" max="2" width="9.140625" customWidth="1"/>
    <col min="3" max="3" width="9.5703125" bestFit="1" customWidth="1"/>
    <col min="4" max="4" width="9.42578125" customWidth="1"/>
    <col min="5" max="7" width="9.140625" customWidth="1"/>
    <col min="8" max="8" width="15.7109375" customWidth="1"/>
    <col min="9" max="11" width="15.7109375" style="49" customWidth="1"/>
    <col min="12" max="12" width="15" customWidth="1"/>
  </cols>
  <sheetData>
    <row r="1" spans="1:11" ht="66" x14ac:dyDescent="0.25">
      <c r="A1" s="48" t="s">
        <v>0</v>
      </c>
      <c r="B1" s="48" t="s">
        <v>1</v>
      </c>
      <c r="C1" s="48" t="s">
        <v>2</v>
      </c>
      <c r="D1" s="48" t="s">
        <v>54</v>
      </c>
      <c r="E1" s="48" t="s">
        <v>3</v>
      </c>
      <c r="F1" s="48" t="s">
        <v>4</v>
      </c>
      <c r="G1" s="48" t="s">
        <v>5</v>
      </c>
      <c r="H1" s="48" t="s">
        <v>63</v>
      </c>
      <c r="I1" s="50" t="s">
        <v>64</v>
      </c>
      <c r="J1" s="50" t="s">
        <v>51</v>
      </c>
      <c r="K1" s="50" t="s">
        <v>65</v>
      </c>
    </row>
    <row r="2" spans="1:11" ht="16.5" x14ac:dyDescent="0.25">
      <c r="A2" s="89" t="s">
        <v>6</v>
      </c>
      <c r="B2" s="89"/>
      <c r="C2" s="89"/>
      <c r="D2" s="89"/>
      <c r="E2" s="89"/>
      <c r="F2" s="89"/>
      <c r="G2" s="89"/>
      <c r="H2" s="89"/>
      <c r="I2" s="51"/>
      <c r="J2" s="52"/>
      <c r="K2" s="53"/>
    </row>
    <row r="3" spans="1:11" ht="16.5" x14ac:dyDescent="0.25">
      <c r="A3" s="7" t="s">
        <v>61</v>
      </c>
      <c r="B3" s="13">
        <v>0.36003079220510897</v>
      </c>
      <c r="C3" s="14">
        <f>64575.15*0.001</f>
        <v>64.575150000000008</v>
      </c>
      <c r="D3" s="14">
        <f>(E3+F3+G3)/3</f>
        <v>1.3</v>
      </c>
      <c r="E3" s="47">
        <v>1.3</v>
      </c>
      <c r="F3" s="47">
        <v>1.3</v>
      </c>
      <c r="G3" s="47">
        <v>1.3</v>
      </c>
      <c r="H3" s="15">
        <f>B3*C3*D3</f>
        <v>30.223755134642868</v>
      </c>
      <c r="I3" s="54">
        <v>27.217398291200766</v>
      </c>
      <c r="J3" s="54">
        <f>H3-I3</f>
        <v>3.0063568434421022</v>
      </c>
      <c r="K3" s="55">
        <f>J3/I3</f>
        <v>0.11045717196320122</v>
      </c>
    </row>
    <row r="4" spans="1:11" ht="16.5" x14ac:dyDescent="0.25">
      <c r="A4" s="89" t="s">
        <v>8</v>
      </c>
      <c r="B4" s="89"/>
      <c r="C4" s="89"/>
      <c r="D4" s="89"/>
      <c r="E4" s="89"/>
      <c r="F4" s="89"/>
      <c r="G4" s="89"/>
      <c r="H4" s="89"/>
      <c r="I4" s="56"/>
      <c r="J4" s="52"/>
      <c r="K4" s="57"/>
    </row>
    <row r="5" spans="1:11" ht="16.5" x14ac:dyDescent="0.25">
      <c r="A5" s="8" t="s">
        <v>48</v>
      </c>
      <c r="B5" s="13">
        <v>0.32142399902599861</v>
      </c>
      <c r="C5" s="13">
        <f t="shared" ref="C5:C10" si="0">64575.15*0.001</f>
        <v>64.575150000000008</v>
      </c>
      <c r="D5" s="13">
        <f t="shared" ref="D5:D10" si="1">(E5+F5+G5)/3</f>
        <v>1.2333333333333334</v>
      </c>
      <c r="E5" s="46">
        <v>1.3</v>
      </c>
      <c r="F5" s="46">
        <v>1.1000000000000001</v>
      </c>
      <c r="G5" s="46">
        <v>1.3</v>
      </c>
      <c r="H5" s="59">
        <f>B5*C5*D5</f>
        <v>25.599070305867919</v>
      </c>
      <c r="I5" s="54">
        <v>23.052730850133344</v>
      </c>
      <c r="J5" s="54">
        <f t="shared" ref="J5:J10" si="2">H5-I5</f>
        <v>2.5463394557345751</v>
      </c>
      <c r="K5" s="55">
        <f t="shared" ref="K5:K10" si="3">J5/I5</f>
        <v>0.11045717196320133</v>
      </c>
    </row>
    <row r="6" spans="1:11" ht="49.5" x14ac:dyDescent="0.25">
      <c r="A6" s="8" t="s">
        <v>62</v>
      </c>
      <c r="B6" s="13">
        <v>0.22849834567630331</v>
      </c>
      <c r="C6" s="13">
        <f t="shared" si="0"/>
        <v>64.575150000000008</v>
      </c>
      <c r="D6" s="13">
        <f t="shared" si="1"/>
        <v>1.0666666666666667</v>
      </c>
      <c r="E6" s="46">
        <v>0.8</v>
      </c>
      <c r="F6" s="46">
        <v>1.1000000000000001</v>
      </c>
      <c r="G6" s="46">
        <v>1.3</v>
      </c>
      <c r="H6" s="59">
        <f>B6*C6*D6</f>
        <v>15.739002609919082</v>
      </c>
      <c r="I6" s="54">
        <v>14.173444061866661</v>
      </c>
      <c r="J6" s="54">
        <f t="shared" si="2"/>
        <v>1.5655585480524206</v>
      </c>
      <c r="K6" s="55">
        <f t="shared" si="3"/>
        <v>0.11045717196320133</v>
      </c>
    </row>
    <row r="7" spans="1:11" ht="36.75" customHeight="1" x14ac:dyDescent="0.25">
      <c r="A7" s="8" t="s">
        <v>16</v>
      </c>
      <c r="B7" s="13">
        <v>0.26934971985418882</v>
      </c>
      <c r="C7" s="13">
        <f t="shared" si="0"/>
        <v>64.575150000000008</v>
      </c>
      <c r="D7" s="13">
        <f t="shared" si="1"/>
        <v>1.1333333333333335</v>
      </c>
      <c r="E7" s="46">
        <v>1.3</v>
      </c>
      <c r="F7" s="46">
        <v>1.1000000000000001</v>
      </c>
      <c r="G7" s="5">
        <v>1</v>
      </c>
      <c r="H7" s="59">
        <f t="shared" ref="H7:H9" si="4">B7*C7*D7</f>
        <v>19.712405036981188</v>
      </c>
      <c r="I7" s="54">
        <v>17.751612160000011</v>
      </c>
      <c r="J7" s="54">
        <f t="shared" si="2"/>
        <v>1.9607928769811771</v>
      </c>
      <c r="K7" s="55">
        <f t="shared" si="3"/>
        <v>0.11045717196320133</v>
      </c>
    </row>
    <row r="8" spans="1:11" ht="16.5" x14ac:dyDescent="0.25">
      <c r="A8" s="8" t="s">
        <v>23</v>
      </c>
      <c r="B8" s="13">
        <v>0.26934971985418882</v>
      </c>
      <c r="C8" s="13">
        <f t="shared" si="0"/>
        <v>64.575150000000008</v>
      </c>
      <c r="D8" s="13">
        <f t="shared" si="1"/>
        <v>1.1333333333333335</v>
      </c>
      <c r="E8" s="46">
        <v>1.3</v>
      </c>
      <c r="F8" s="46">
        <v>1.1000000000000001</v>
      </c>
      <c r="G8" s="5">
        <v>1</v>
      </c>
      <c r="H8" s="59">
        <f t="shared" si="4"/>
        <v>19.712405036981188</v>
      </c>
      <c r="I8" s="54">
        <v>17.751612160000011</v>
      </c>
      <c r="J8" s="54">
        <f t="shared" si="2"/>
        <v>1.9607928769811771</v>
      </c>
      <c r="K8" s="55">
        <f t="shared" si="3"/>
        <v>0.11045717196320133</v>
      </c>
    </row>
    <row r="9" spans="1:11" ht="16.5" x14ac:dyDescent="0.25">
      <c r="A9" s="8" t="s">
        <v>28</v>
      </c>
      <c r="B9" s="13">
        <v>0.22849834567630331</v>
      </c>
      <c r="C9" s="13">
        <f t="shared" si="0"/>
        <v>64.575150000000008</v>
      </c>
      <c r="D9" s="13">
        <f>(E9+F9+G9)/3</f>
        <v>1.0666666666666667</v>
      </c>
      <c r="E9" s="46">
        <v>1.3</v>
      </c>
      <c r="F9" s="46">
        <v>1.1000000000000001</v>
      </c>
      <c r="G9" s="5">
        <v>0.8</v>
      </c>
      <c r="H9" s="59">
        <f t="shared" si="4"/>
        <v>15.739002609919082</v>
      </c>
      <c r="I9" s="54">
        <v>14.173444061866661</v>
      </c>
      <c r="J9" s="54">
        <f t="shared" si="2"/>
        <v>1.5655585480524206</v>
      </c>
      <c r="K9" s="55">
        <f t="shared" si="3"/>
        <v>0.11045717196320133</v>
      </c>
    </row>
    <row r="10" spans="1:11" ht="16.5" x14ac:dyDescent="0.25">
      <c r="A10" s="8" t="s">
        <v>35</v>
      </c>
      <c r="B10" s="13">
        <v>0.26934971985418882</v>
      </c>
      <c r="C10" s="13">
        <f t="shared" si="0"/>
        <v>64.575150000000008</v>
      </c>
      <c r="D10" s="13">
        <f t="shared" si="1"/>
        <v>1.1333333333333335</v>
      </c>
      <c r="E10" s="46">
        <v>1.3</v>
      </c>
      <c r="F10" s="46">
        <v>1.1000000000000001</v>
      </c>
      <c r="G10" s="5">
        <v>1</v>
      </c>
      <c r="H10" s="59">
        <f>B10*C10*D10</f>
        <v>19.712405036981188</v>
      </c>
      <c r="I10" s="54">
        <v>17.751612160000011</v>
      </c>
      <c r="J10" s="54">
        <f t="shared" si="2"/>
        <v>1.9607928769811771</v>
      </c>
      <c r="K10" s="55">
        <f t="shared" si="3"/>
        <v>0.11045717196320133</v>
      </c>
    </row>
    <row r="11" spans="1:11" ht="16.5" x14ac:dyDescent="0.25">
      <c r="A11" s="87" t="s">
        <v>14</v>
      </c>
      <c r="B11" s="87"/>
      <c r="C11" s="87"/>
      <c r="D11" s="87"/>
      <c r="E11" s="87"/>
      <c r="F11" s="87"/>
      <c r="G11" s="87"/>
      <c r="H11" s="87"/>
      <c r="I11" s="56"/>
      <c r="J11" s="52"/>
      <c r="K11" s="58"/>
    </row>
    <row r="12" spans="1:11" ht="16.5" x14ac:dyDescent="0.25">
      <c r="A12" s="8" t="s">
        <v>16</v>
      </c>
      <c r="B12" s="13">
        <v>0.18315780950084801</v>
      </c>
      <c r="C12" s="13">
        <f t="shared" ref="C12:C37" si="5">64575.15*0.001</f>
        <v>64.575150000000008</v>
      </c>
      <c r="D12" s="13">
        <f t="shared" ref="D12:D15" si="6">(E12+F12+G12)/3</f>
        <v>0.96666666666666679</v>
      </c>
      <c r="E12" s="46">
        <v>1.3</v>
      </c>
      <c r="F12" s="46">
        <v>0.8</v>
      </c>
      <c r="G12" s="46">
        <v>0.8</v>
      </c>
      <c r="H12" s="59">
        <f t="shared" ref="H12:H15" si="7">B12*C12*D12</f>
        <v>11.433194921449065</v>
      </c>
      <c r="I12" s="54">
        <v>10.295935052799985</v>
      </c>
      <c r="J12" s="54">
        <f t="shared" ref="J12:J26" si="8">H12-I12</f>
        <v>1.13725986864908</v>
      </c>
      <c r="K12" s="55">
        <f>J12/I12</f>
        <v>0.1104571719632013</v>
      </c>
    </row>
    <row r="13" spans="1:11" ht="16.5" x14ac:dyDescent="0.25">
      <c r="A13" s="8" t="s">
        <v>17</v>
      </c>
      <c r="B13" s="13">
        <v>0.18315780950084801</v>
      </c>
      <c r="C13" s="13">
        <f t="shared" si="5"/>
        <v>64.575150000000008</v>
      </c>
      <c r="D13" s="13">
        <f t="shared" si="6"/>
        <v>0.96666666666666679</v>
      </c>
      <c r="E13" s="46">
        <v>1.3</v>
      </c>
      <c r="F13" s="46">
        <v>0.8</v>
      </c>
      <c r="G13" s="46">
        <v>0.8</v>
      </c>
      <c r="H13" s="59">
        <f t="shared" si="7"/>
        <v>11.433194921449065</v>
      </c>
      <c r="I13" s="54">
        <v>10.295935052799985</v>
      </c>
      <c r="J13" s="54">
        <f t="shared" si="8"/>
        <v>1.13725986864908</v>
      </c>
      <c r="K13" s="55">
        <f>J13/I13</f>
        <v>0.1104571719632013</v>
      </c>
    </row>
    <row r="14" spans="1:11" ht="16.5" x14ac:dyDescent="0.25">
      <c r="A14" s="8" t="s">
        <v>18</v>
      </c>
      <c r="B14" s="13">
        <v>0.18315780950084801</v>
      </c>
      <c r="C14" s="13">
        <f t="shared" si="5"/>
        <v>64.575150000000008</v>
      </c>
      <c r="D14" s="13">
        <f t="shared" si="6"/>
        <v>0.96666666666666679</v>
      </c>
      <c r="E14" s="46">
        <v>1.3</v>
      </c>
      <c r="F14" s="46">
        <v>0.8</v>
      </c>
      <c r="G14" s="46">
        <v>0.8</v>
      </c>
      <c r="H14" s="59">
        <f t="shared" si="7"/>
        <v>11.433194921449065</v>
      </c>
      <c r="I14" s="54">
        <v>10.295935052799985</v>
      </c>
      <c r="J14" s="54">
        <f t="shared" si="8"/>
        <v>1.13725986864908</v>
      </c>
      <c r="K14" s="55">
        <f t="shared" ref="K14:K36" si="9">J14/I14</f>
        <v>0.1104571719632013</v>
      </c>
    </row>
    <row r="15" spans="1:11" ht="16.5" x14ac:dyDescent="0.25">
      <c r="A15" s="8" t="s">
        <v>19</v>
      </c>
      <c r="B15" s="13">
        <v>0.18315780950084801</v>
      </c>
      <c r="C15" s="13">
        <f t="shared" si="5"/>
        <v>64.575150000000008</v>
      </c>
      <c r="D15" s="13">
        <f t="shared" si="6"/>
        <v>0.96666666666666679</v>
      </c>
      <c r="E15" s="46">
        <v>1.3</v>
      </c>
      <c r="F15" s="46">
        <v>0.8</v>
      </c>
      <c r="G15" s="46">
        <v>0.8</v>
      </c>
      <c r="H15" s="59">
        <f t="shared" si="7"/>
        <v>11.433194921449065</v>
      </c>
      <c r="I15" s="54">
        <v>10.295935052799985</v>
      </c>
      <c r="J15" s="54">
        <f t="shared" si="8"/>
        <v>1.13725986864908</v>
      </c>
      <c r="K15" s="55">
        <f t="shared" si="9"/>
        <v>0.1104571719632013</v>
      </c>
    </row>
    <row r="16" spans="1:11" ht="21" customHeight="1" x14ac:dyDescent="0.25">
      <c r="A16" s="9" t="s">
        <v>21</v>
      </c>
      <c r="B16" s="13">
        <v>0.18315780950084801</v>
      </c>
      <c r="C16" s="13">
        <f t="shared" si="5"/>
        <v>64.575150000000008</v>
      </c>
      <c r="D16" s="13">
        <f>(E16+F16+G16)/3</f>
        <v>0.96666666666666679</v>
      </c>
      <c r="E16" s="46">
        <v>1.3</v>
      </c>
      <c r="F16" s="46">
        <v>0.8</v>
      </c>
      <c r="G16" s="46">
        <v>0.8</v>
      </c>
      <c r="H16" s="59">
        <f>B16*C16*D16</f>
        <v>11.433194921449065</v>
      </c>
      <c r="I16" s="54">
        <v>10.295935052799985</v>
      </c>
      <c r="J16" s="54">
        <f t="shared" si="8"/>
        <v>1.13725986864908</v>
      </c>
      <c r="K16" s="55">
        <f>J16/I16</f>
        <v>0.1104571719632013</v>
      </c>
    </row>
    <row r="17" spans="1:11" ht="16.5" x14ac:dyDescent="0.25">
      <c r="A17" s="8" t="s">
        <v>23</v>
      </c>
      <c r="B17" s="13">
        <v>0.18315780950084801</v>
      </c>
      <c r="C17" s="13">
        <f t="shared" si="5"/>
        <v>64.575150000000008</v>
      </c>
      <c r="D17" s="13">
        <f>(E17+F17+G17)/3</f>
        <v>0.96666666666666679</v>
      </c>
      <c r="E17" s="46">
        <v>1.3</v>
      </c>
      <c r="F17" s="46">
        <v>0.8</v>
      </c>
      <c r="G17" s="46">
        <v>0.8</v>
      </c>
      <c r="H17" s="59">
        <f>B17*C17*D17</f>
        <v>11.433194921449065</v>
      </c>
      <c r="I17" s="54">
        <v>10.295935052799985</v>
      </c>
      <c r="J17" s="54">
        <f t="shared" si="8"/>
        <v>1.13725986864908</v>
      </c>
      <c r="K17" s="55">
        <f t="shared" si="9"/>
        <v>0.1104571719632013</v>
      </c>
    </row>
    <row r="18" spans="1:11" ht="16.5" x14ac:dyDescent="0.25">
      <c r="A18" s="8" t="s">
        <v>25</v>
      </c>
      <c r="B18" s="13">
        <v>0.18315780950084801</v>
      </c>
      <c r="C18" s="14">
        <f t="shared" si="5"/>
        <v>64.575150000000008</v>
      </c>
      <c r="D18" s="14">
        <f t="shared" ref="D18:D19" si="10">(E18+F18+G18)/3</f>
        <v>0.96666666666666679</v>
      </c>
      <c r="E18" s="47">
        <v>1.3</v>
      </c>
      <c r="F18" s="47">
        <v>0.8</v>
      </c>
      <c r="G18" s="47">
        <v>0.8</v>
      </c>
      <c r="H18" s="59">
        <f t="shared" ref="H18:H19" si="11">B18*C18*D18</f>
        <v>11.433194921449065</v>
      </c>
      <c r="I18" s="54">
        <v>10.295935052799985</v>
      </c>
      <c r="J18" s="54">
        <f t="shared" si="8"/>
        <v>1.13725986864908</v>
      </c>
      <c r="K18" s="55">
        <f t="shared" si="9"/>
        <v>0.1104571719632013</v>
      </c>
    </row>
    <row r="19" spans="1:11" ht="16.5" x14ac:dyDescent="0.25">
      <c r="A19" s="8" t="s">
        <v>26</v>
      </c>
      <c r="B19" s="13">
        <v>0.18315780950084801</v>
      </c>
      <c r="C19" s="14">
        <f t="shared" si="5"/>
        <v>64.575150000000008</v>
      </c>
      <c r="D19" s="14">
        <f t="shared" si="10"/>
        <v>0.96666666666666679</v>
      </c>
      <c r="E19" s="47">
        <v>1.3</v>
      </c>
      <c r="F19" s="47">
        <v>0.8</v>
      </c>
      <c r="G19" s="47">
        <v>0.8</v>
      </c>
      <c r="H19" s="59">
        <f t="shared" si="11"/>
        <v>11.433194921449065</v>
      </c>
      <c r="I19" s="54">
        <v>10.295935052799985</v>
      </c>
      <c r="J19" s="54">
        <f t="shared" si="8"/>
        <v>1.13725986864908</v>
      </c>
      <c r="K19" s="55">
        <f t="shared" si="9"/>
        <v>0.1104571719632013</v>
      </c>
    </row>
    <row r="20" spans="1:11" ht="16.5" x14ac:dyDescent="0.25">
      <c r="A20" s="7" t="s">
        <v>28</v>
      </c>
      <c r="B20" s="13">
        <v>0.18315780950084801</v>
      </c>
      <c r="C20" s="14">
        <f t="shared" si="5"/>
        <v>64.575150000000008</v>
      </c>
      <c r="D20" s="14">
        <f t="shared" ref="D20:D21" si="12">(E20+F20+G20)/3</f>
        <v>0.96666666666666679</v>
      </c>
      <c r="E20" s="47">
        <v>1.3</v>
      </c>
      <c r="F20" s="47">
        <v>0.8</v>
      </c>
      <c r="G20" s="47">
        <v>0.8</v>
      </c>
      <c r="H20" s="59">
        <f t="shared" ref="H20:H21" si="13">B20*C20*D20</f>
        <v>11.433194921449065</v>
      </c>
      <c r="I20" s="54">
        <v>10.295935052799985</v>
      </c>
      <c r="J20" s="54">
        <f t="shared" si="8"/>
        <v>1.13725986864908</v>
      </c>
      <c r="K20" s="55">
        <f t="shared" si="9"/>
        <v>0.1104571719632013</v>
      </c>
    </row>
    <row r="21" spans="1:11" ht="16.5" x14ac:dyDescent="0.25">
      <c r="A21" s="7" t="s">
        <v>29</v>
      </c>
      <c r="B21" s="13">
        <v>0.18315780950084801</v>
      </c>
      <c r="C21" s="14">
        <f t="shared" si="5"/>
        <v>64.575150000000008</v>
      </c>
      <c r="D21" s="14">
        <f t="shared" si="12"/>
        <v>0.96666666666666679</v>
      </c>
      <c r="E21" s="47">
        <v>1.3</v>
      </c>
      <c r="F21" s="47">
        <v>0.8</v>
      </c>
      <c r="G21" s="47">
        <v>0.8</v>
      </c>
      <c r="H21" s="59">
        <f t="shared" si="13"/>
        <v>11.433194921449065</v>
      </c>
      <c r="I21" s="54">
        <v>10.295935052799985</v>
      </c>
      <c r="J21" s="54">
        <f t="shared" si="8"/>
        <v>1.13725986864908</v>
      </c>
      <c r="K21" s="55">
        <f t="shared" si="9"/>
        <v>0.1104571719632013</v>
      </c>
    </row>
    <row r="22" spans="1:11" ht="16.5" x14ac:dyDescent="0.25">
      <c r="A22" s="7" t="s">
        <v>31</v>
      </c>
      <c r="B22" s="13">
        <v>0.18315780950084801</v>
      </c>
      <c r="C22" s="14">
        <f t="shared" si="5"/>
        <v>64.575150000000008</v>
      </c>
      <c r="D22" s="14">
        <f>(E22+F22+G22)/3</f>
        <v>0.96666666666666679</v>
      </c>
      <c r="E22" s="47">
        <v>1.3</v>
      </c>
      <c r="F22" s="47">
        <v>0.8</v>
      </c>
      <c r="G22" s="47">
        <v>0.8</v>
      </c>
      <c r="H22" s="59">
        <f t="shared" ref="H22:H26" si="14">B22*C22*D22</f>
        <v>11.433194921449065</v>
      </c>
      <c r="I22" s="54">
        <v>10.295935052799985</v>
      </c>
      <c r="J22" s="54">
        <f t="shared" si="8"/>
        <v>1.13725986864908</v>
      </c>
      <c r="K22" s="55">
        <f>J22/I22</f>
        <v>0.1104571719632013</v>
      </c>
    </row>
    <row r="23" spans="1:11" ht="16.5" x14ac:dyDescent="0.25">
      <c r="A23" s="7" t="s">
        <v>32</v>
      </c>
      <c r="B23" s="13">
        <v>0.18315780950084801</v>
      </c>
      <c r="C23" s="14">
        <f t="shared" si="5"/>
        <v>64.575150000000008</v>
      </c>
      <c r="D23" s="14">
        <f t="shared" ref="D23:D26" si="15">(E23+F23+G23)/3</f>
        <v>0.96666666666666679</v>
      </c>
      <c r="E23" s="47">
        <v>1.3</v>
      </c>
      <c r="F23" s="47">
        <v>0.8</v>
      </c>
      <c r="G23" s="47">
        <v>0.8</v>
      </c>
      <c r="H23" s="59">
        <f t="shared" si="14"/>
        <v>11.433194921449065</v>
      </c>
      <c r="I23" s="54">
        <v>10.295935052799985</v>
      </c>
      <c r="J23" s="54">
        <f t="shared" si="8"/>
        <v>1.13725986864908</v>
      </c>
      <c r="K23" s="55">
        <f>J23/I23</f>
        <v>0.1104571719632013</v>
      </c>
    </row>
    <row r="24" spans="1:11" ht="16.5" x14ac:dyDescent="0.25">
      <c r="A24" s="7" t="s">
        <v>33</v>
      </c>
      <c r="B24" s="13">
        <v>0.18315780950084801</v>
      </c>
      <c r="C24" s="14">
        <f t="shared" si="5"/>
        <v>64.575150000000008</v>
      </c>
      <c r="D24" s="14">
        <f t="shared" si="15"/>
        <v>0.96666666666666679</v>
      </c>
      <c r="E24" s="47">
        <v>1.3</v>
      </c>
      <c r="F24" s="47">
        <v>0.8</v>
      </c>
      <c r="G24" s="47">
        <v>0.8</v>
      </c>
      <c r="H24" s="59">
        <f t="shared" si="14"/>
        <v>11.433194921449065</v>
      </c>
      <c r="I24" s="54">
        <v>10.295935052799985</v>
      </c>
      <c r="J24" s="54">
        <f t="shared" si="8"/>
        <v>1.13725986864908</v>
      </c>
      <c r="K24" s="55">
        <f t="shared" si="9"/>
        <v>0.1104571719632013</v>
      </c>
    </row>
    <row r="25" spans="1:11" ht="16.5" x14ac:dyDescent="0.25">
      <c r="A25" s="7" t="s">
        <v>34</v>
      </c>
      <c r="B25" s="13">
        <v>0.18315780950084801</v>
      </c>
      <c r="C25" s="14">
        <f t="shared" si="5"/>
        <v>64.575150000000008</v>
      </c>
      <c r="D25" s="14">
        <f t="shared" si="15"/>
        <v>0.96666666666666679</v>
      </c>
      <c r="E25" s="47">
        <v>1.3</v>
      </c>
      <c r="F25" s="47">
        <v>0.8</v>
      </c>
      <c r="G25" s="47">
        <v>0.8</v>
      </c>
      <c r="H25" s="59">
        <f t="shared" si="14"/>
        <v>11.433194921449065</v>
      </c>
      <c r="I25" s="54">
        <v>10.295935052799985</v>
      </c>
      <c r="J25" s="54">
        <f t="shared" si="8"/>
        <v>1.13725986864908</v>
      </c>
      <c r="K25" s="55">
        <f t="shared" si="9"/>
        <v>0.1104571719632013</v>
      </c>
    </row>
    <row r="26" spans="1:11" ht="16.5" x14ac:dyDescent="0.25">
      <c r="A26" s="8" t="s">
        <v>35</v>
      </c>
      <c r="B26" s="13">
        <v>0.18315780950084801</v>
      </c>
      <c r="C26" s="14">
        <f t="shared" si="5"/>
        <v>64.575150000000008</v>
      </c>
      <c r="D26" s="14">
        <f t="shared" si="15"/>
        <v>0.96666666666666679</v>
      </c>
      <c r="E26" s="47">
        <v>1.3</v>
      </c>
      <c r="F26" s="47">
        <v>0.8</v>
      </c>
      <c r="G26" s="47">
        <v>0.8</v>
      </c>
      <c r="H26" s="59">
        <f t="shared" si="14"/>
        <v>11.433194921449065</v>
      </c>
      <c r="I26" s="54">
        <v>10.295935052799985</v>
      </c>
      <c r="J26" s="54">
        <f t="shared" si="8"/>
        <v>1.13725986864908</v>
      </c>
      <c r="K26" s="55">
        <f t="shared" si="9"/>
        <v>0.1104571719632013</v>
      </c>
    </row>
    <row r="27" spans="1:11" ht="16.5" x14ac:dyDescent="0.25">
      <c r="A27" s="8" t="s">
        <v>37</v>
      </c>
      <c r="B27" s="13">
        <v>0.18315780950084801</v>
      </c>
      <c r="C27" s="14">
        <f t="shared" si="5"/>
        <v>64.575150000000008</v>
      </c>
      <c r="D27" s="14">
        <f t="shared" ref="D27:D36" si="16">(E27+F27+G27)/3</f>
        <v>0.96666666666666679</v>
      </c>
      <c r="E27" s="47">
        <v>1.3</v>
      </c>
      <c r="F27" s="47">
        <v>0.8</v>
      </c>
      <c r="G27" s="47">
        <v>0.8</v>
      </c>
      <c r="H27" s="59">
        <f t="shared" ref="H27:H36" si="17">B27*C27*D27</f>
        <v>11.433194921449065</v>
      </c>
      <c r="I27" s="54">
        <v>10.295935052799985</v>
      </c>
      <c r="J27" s="54">
        <f t="shared" ref="J27:J36" si="18">H27-I27</f>
        <v>1.13725986864908</v>
      </c>
      <c r="K27" s="55">
        <f>J27/I27</f>
        <v>0.1104571719632013</v>
      </c>
    </row>
    <row r="28" spans="1:11" ht="16.5" x14ac:dyDescent="0.25">
      <c r="A28" s="8" t="s">
        <v>38</v>
      </c>
      <c r="B28" s="13">
        <v>0.18315780950084801</v>
      </c>
      <c r="C28" s="14">
        <f t="shared" si="5"/>
        <v>64.575150000000008</v>
      </c>
      <c r="D28" s="14">
        <f t="shared" si="16"/>
        <v>0.96666666666666679</v>
      </c>
      <c r="E28" s="47">
        <v>1.3</v>
      </c>
      <c r="F28" s="47">
        <v>0.8</v>
      </c>
      <c r="G28" s="47">
        <v>0.8</v>
      </c>
      <c r="H28" s="59">
        <f t="shared" si="17"/>
        <v>11.433194921449065</v>
      </c>
      <c r="I28" s="54">
        <v>10.295935052799985</v>
      </c>
      <c r="J28" s="54">
        <f t="shared" si="18"/>
        <v>1.13725986864908</v>
      </c>
      <c r="K28" s="55">
        <f t="shared" si="9"/>
        <v>0.1104571719632013</v>
      </c>
    </row>
    <row r="29" spans="1:11" ht="16.5" x14ac:dyDescent="0.25">
      <c r="A29" s="8" t="s">
        <v>39</v>
      </c>
      <c r="B29" s="13">
        <v>0.18315780950084801</v>
      </c>
      <c r="C29" s="14">
        <f t="shared" si="5"/>
        <v>64.575150000000008</v>
      </c>
      <c r="D29" s="14">
        <f t="shared" si="16"/>
        <v>0.96666666666666679</v>
      </c>
      <c r="E29" s="47">
        <v>1.3</v>
      </c>
      <c r="F29" s="47">
        <v>0.8</v>
      </c>
      <c r="G29" s="47">
        <v>0.8</v>
      </c>
      <c r="H29" s="59">
        <f t="shared" si="17"/>
        <v>11.433194921449065</v>
      </c>
      <c r="I29" s="54">
        <v>10.295935052799985</v>
      </c>
      <c r="J29" s="54">
        <f t="shared" si="18"/>
        <v>1.13725986864908</v>
      </c>
      <c r="K29" s="55">
        <f>J29/I29</f>
        <v>0.1104571719632013</v>
      </c>
    </row>
    <row r="30" spans="1:11" ht="16.5" x14ac:dyDescent="0.25">
      <c r="A30" s="8" t="s">
        <v>40</v>
      </c>
      <c r="B30" s="13">
        <v>0.18315780950084801</v>
      </c>
      <c r="C30" s="14">
        <f t="shared" si="5"/>
        <v>64.575150000000008</v>
      </c>
      <c r="D30" s="14">
        <f t="shared" si="16"/>
        <v>0.96666666666666679</v>
      </c>
      <c r="E30" s="47">
        <v>1.3</v>
      </c>
      <c r="F30" s="47">
        <v>0.8</v>
      </c>
      <c r="G30" s="47">
        <v>0.8</v>
      </c>
      <c r="H30" s="59">
        <f t="shared" si="17"/>
        <v>11.433194921449065</v>
      </c>
      <c r="I30" s="54">
        <v>10.295935052799985</v>
      </c>
      <c r="J30" s="54">
        <f t="shared" si="18"/>
        <v>1.13725986864908</v>
      </c>
      <c r="K30" s="55">
        <f t="shared" si="9"/>
        <v>0.1104571719632013</v>
      </c>
    </row>
    <row r="31" spans="1:11" ht="16.5" x14ac:dyDescent="0.25">
      <c r="A31" s="8" t="s">
        <v>41</v>
      </c>
      <c r="B31" s="13">
        <v>0.18315780950084801</v>
      </c>
      <c r="C31" s="14">
        <f t="shared" si="5"/>
        <v>64.575150000000008</v>
      </c>
      <c r="D31" s="14">
        <f t="shared" si="16"/>
        <v>0.96666666666666679</v>
      </c>
      <c r="E31" s="47">
        <v>1.3</v>
      </c>
      <c r="F31" s="47">
        <v>0.8</v>
      </c>
      <c r="G31" s="47">
        <v>0.8</v>
      </c>
      <c r="H31" s="59">
        <f t="shared" si="17"/>
        <v>11.433194921449065</v>
      </c>
      <c r="I31" s="54">
        <v>10.295935052799985</v>
      </c>
      <c r="J31" s="54">
        <f t="shared" si="18"/>
        <v>1.13725986864908</v>
      </c>
      <c r="K31" s="55">
        <f>J31/I31</f>
        <v>0.1104571719632013</v>
      </c>
    </row>
    <row r="32" spans="1:11" ht="16.5" x14ac:dyDescent="0.25">
      <c r="A32" s="8" t="s">
        <v>42</v>
      </c>
      <c r="B32" s="13">
        <v>0.18315780950084801</v>
      </c>
      <c r="C32" s="14">
        <f t="shared" si="5"/>
        <v>64.575150000000008</v>
      </c>
      <c r="D32" s="14">
        <f>(E32+F32+G32)/3</f>
        <v>0.96666666666666679</v>
      </c>
      <c r="E32" s="47">
        <v>1.3</v>
      </c>
      <c r="F32" s="47">
        <v>0.8</v>
      </c>
      <c r="G32" s="47">
        <v>0.8</v>
      </c>
      <c r="H32" s="59">
        <f t="shared" si="17"/>
        <v>11.433194921449065</v>
      </c>
      <c r="I32" s="54">
        <v>10.295935052799985</v>
      </c>
      <c r="J32" s="54">
        <f t="shared" si="18"/>
        <v>1.13725986864908</v>
      </c>
      <c r="K32" s="55">
        <f t="shared" si="9"/>
        <v>0.1104571719632013</v>
      </c>
    </row>
    <row r="33" spans="1:11" ht="16.5" x14ac:dyDescent="0.25">
      <c r="A33" s="8" t="s">
        <v>43</v>
      </c>
      <c r="B33" s="13">
        <v>0.18315780950084801</v>
      </c>
      <c r="C33" s="14">
        <f t="shared" si="5"/>
        <v>64.575150000000008</v>
      </c>
      <c r="D33" s="14">
        <f t="shared" si="16"/>
        <v>0.96666666666666679</v>
      </c>
      <c r="E33" s="47">
        <v>1.3</v>
      </c>
      <c r="F33" s="47">
        <v>0.8</v>
      </c>
      <c r="G33" s="47">
        <v>0.8</v>
      </c>
      <c r="H33" s="59">
        <f t="shared" si="17"/>
        <v>11.433194921449065</v>
      </c>
      <c r="I33" s="54">
        <v>10.295935052799985</v>
      </c>
      <c r="J33" s="54">
        <f t="shared" si="18"/>
        <v>1.13725986864908</v>
      </c>
      <c r="K33" s="55">
        <f t="shared" si="9"/>
        <v>0.1104571719632013</v>
      </c>
    </row>
    <row r="34" spans="1:11" ht="16.5" x14ac:dyDescent="0.25">
      <c r="A34" s="8" t="s">
        <v>44</v>
      </c>
      <c r="B34" s="13">
        <v>0.18315780950084801</v>
      </c>
      <c r="C34" s="14">
        <f t="shared" si="5"/>
        <v>64.575150000000008</v>
      </c>
      <c r="D34" s="14">
        <f>(E34+F34+G34)/3</f>
        <v>0.96666666666666679</v>
      </c>
      <c r="E34" s="47">
        <v>1.3</v>
      </c>
      <c r="F34" s="47">
        <v>0.8</v>
      </c>
      <c r="G34" s="47">
        <v>0.8</v>
      </c>
      <c r="H34" s="59">
        <f t="shared" si="17"/>
        <v>11.433194921449065</v>
      </c>
      <c r="I34" s="54">
        <v>10.295935052799985</v>
      </c>
      <c r="J34" s="54">
        <f t="shared" si="18"/>
        <v>1.13725986864908</v>
      </c>
      <c r="K34" s="55">
        <f t="shared" si="9"/>
        <v>0.1104571719632013</v>
      </c>
    </row>
    <row r="35" spans="1:11" ht="16.5" x14ac:dyDescent="0.25">
      <c r="A35" s="8" t="s">
        <v>45</v>
      </c>
      <c r="B35" s="13">
        <v>0.18315780950084801</v>
      </c>
      <c r="C35" s="14">
        <f t="shared" si="5"/>
        <v>64.575150000000008</v>
      </c>
      <c r="D35" s="14">
        <f t="shared" si="16"/>
        <v>0.96666666666666679</v>
      </c>
      <c r="E35" s="47">
        <v>1.3</v>
      </c>
      <c r="F35" s="47">
        <v>0.8</v>
      </c>
      <c r="G35" s="47">
        <v>0.8</v>
      </c>
      <c r="H35" s="59">
        <f t="shared" si="17"/>
        <v>11.433194921449065</v>
      </c>
      <c r="I35" s="54">
        <v>10.295935052799985</v>
      </c>
      <c r="J35" s="54">
        <f t="shared" si="18"/>
        <v>1.13725986864908</v>
      </c>
      <c r="K35" s="55">
        <f t="shared" si="9"/>
        <v>0.1104571719632013</v>
      </c>
    </row>
    <row r="36" spans="1:11" ht="16.5" x14ac:dyDescent="0.25">
      <c r="A36" s="8" t="s">
        <v>46</v>
      </c>
      <c r="B36" s="13">
        <v>0.18315780950084801</v>
      </c>
      <c r="C36" s="14">
        <f t="shared" si="5"/>
        <v>64.575150000000008</v>
      </c>
      <c r="D36" s="14">
        <f t="shared" si="16"/>
        <v>0.96666666666666679</v>
      </c>
      <c r="E36" s="47">
        <v>1.3</v>
      </c>
      <c r="F36" s="47">
        <v>0.8</v>
      </c>
      <c r="G36" s="47">
        <v>0.8</v>
      </c>
      <c r="H36" s="59">
        <f t="shared" si="17"/>
        <v>11.433194921449065</v>
      </c>
      <c r="I36" s="54">
        <v>10.295935052799985</v>
      </c>
      <c r="J36" s="54">
        <f t="shared" si="18"/>
        <v>1.13725986864908</v>
      </c>
      <c r="K36" s="55">
        <f t="shared" si="9"/>
        <v>0.1104571719632013</v>
      </c>
    </row>
    <row r="37" spans="1:11" ht="16.5" x14ac:dyDescent="0.25">
      <c r="A37" s="8" t="s">
        <v>48</v>
      </c>
      <c r="B37" s="13">
        <v>0.18315780950084801</v>
      </c>
      <c r="C37" s="14">
        <f t="shared" si="5"/>
        <v>64.575150000000008</v>
      </c>
      <c r="D37" s="14">
        <f>(E37+F37+G37)/3</f>
        <v>0.96666666666666679</v>
      </c>
      <c r="E37" s="47">
        <v>1.3</v>
      </c>
      <c r="F37" s="47">
        <v>0.8</v>
      </c>
      <c r="G37" s="47">
        <v>0.8</v>
      </c>
      <c r="H37" s="59">
        <f>B37*C37*D37</f>
        <v>11.433194921449065</v>
      </c>
      <c r="I37" s="54">
        <v>10.295935052799985</v>
      </c>
      <c r="J37" s="54">
        <f>H37-I37</f>
        <v>1.13725986864908</v>
      </c>
      <c r="K37" s="55">
        <f>J37/I37</f>
        <v>0.1104571719632013</v>
      </c>
    </row>
  </sheetData>
  <mergeCells count="3">
    <mergeCell ref="A2:H2"/>
    <mergeCell ref="A4:H4"/>
    <mergeCell ref="A11:H11"/>
  </mergeCells>
  <pageMargins left="0" right="0" top="0" bottom="0" header="0" footer="0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5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32.7109375" customWidth="1"/>
    <col min="3" max="3" width="9.5703125" bestFit="1" customWidth="1"/>
    <col min="5" max="7" width="0" hidden="1" customWidth="1"/>
    <col min="8" max="8" width="12.7109375" customWidth="1"/>
    <col min="9" max="9" width="13.5703125" customWidth="1"/>
    <col min="10" max="10" width="10.85546875" customWidth="1"/>
    <col min="11" max="11" width="11.7109375" customWidth="1"/>
  </cols>
  <sheetData>
    <row r="1" spans="1:11" ht="99" x14ac:dyDescent="0.25">
      <c r="A1" s="44" t="s">
        <v>0</v>
      </c>
      <c r="B1" s="44" t="s">
        <v>1</v>
      </c>
      <c r="C1" s="44" t="s">
        <v>2</v>
      </c>
      <c r="D1" s="44" t="s">
        <v>54</v>
      </c>
      <c r="E1" s="44" t="s">
        <v>3</v>
      </c>
      <c r="F1" s="44" t="s">
        <v>4</v>
      </c>
      <c r="G1" s="44" t="s">
        <v>5</v>
      </c>
      <c r="H1" s="44" t="s">
        <v>60</v>
      </c>
      <c r="I1" s="15" t="s">
        <v>59</v>
      </c>
      <c r="J1" s="16" t="s">
        <v>51</v>
      </c>
      <c r="K1" s="16" t="s">
        <v>52</v>
      </c>
    </row>
    <row r="2" spans="1:11" ht="16.5" x14ac:dyDescent="0.25">
      <c r="A2" s="89" t="s">
        <v>6</v>
      </c>
      <c r="B2" s="89"/>
      <c r="C2" s="89"/>
      <c r="D2" s="89"/>
      <c r="E2" s="89"/>
      <c r="F2" s="89"/>
      <c r="G2" s="89"/>
      <c r="H2" s="89"/>
      <c r="I2" s="10"/>
      <c r="K2" s="20"/>
    </row>
    <row r="3" spans="1:11" ht="33" x14ac:dyDescent="0.25">
      <c r="A3" s="7" t="s">
        <v>7</v>
      </c>
      <c r="B3" s="13">
        <v>0.75</v>
      </c>
      <c r="C3" s="14">
        <f>26105*0.001</f>
        <v>26.105</v>
      </c>
      <c r="D3" s="14">
        <f>(E3+F3+G3)/3</f>
        <v>1.3</v>
      </c>
      <c r="E3" s="43">
        <v>1.3</v>
      </c>
      <c r="F3" s="43">
        <v>1.3</v>
      </c>
      <c r="G3" s="43">
        <v>1.3</v>
      </c>
      <c r="H3" s="4">
        <f>B3*C3*D3</f>
        <v>25.452375</v>
      </c>
      <c r="I3" s="18">
        <v>24.4760776</v>
      </c>
      <c r="J3" s="18">
        <f>H3-I3</f>
        <v>0.97629739999999998</v>
      </c>
      <c r="K3" s="19">
        <f>J3/I3</f>
        <v>3.9887820914573338E-2</v>
      </c>
    </row>
    <row r="4" spans="1:11" ht="16.5" x14ac:dyDescent="0.25">
      <c r="A4" s="89" t="s">
        <v>8</v>
      </c>
      <c r="B4" s="89"/>
      <c r="C4" s="89"/>
      <c r="D4" s="89"/>
      <c r="E4" s="89"/>
      <c r="F4" s="89"/>
      <c r="G4" s="89"/>
      <c r="H4" s="89"/>
      <c r="I4" s="41"/>
      <c r="K4" s="21"/>
    </row>
    <row r="5" spans="1:11" ht="33" x14ac:dyDescent="0.25">
      <c r="A5" s="8" t="s">
        <v>9</v>
      </c>
      <c r="B5" s="13">
        <v>0.66900000000000004</v>
      </c>
      <c r="C5" s="13">
        <f t="shared" ref="C5:C10" si="0">26105*0.001</f>
        <v>26.105</v>
      </c>
      <c r="D5" s="13">
        <f t="shared" ref="D5:D10" si="1">(E5+F5+G5)/3</f>
        <v>1.2333333333333334</v>
      </c>
      <c r="E5" s="45">
        <v>1.3</v>
      </c>
      <c r="F5" s="45">
        <v>1.1000000000000001</v>
      </c>
      <c r="G5" s="45">
        <v>1.3</v>
      </c>
      <c r="H5" s="6">
        <f>B5*C5*D5</f>
        <v>21.539235500000004</v>
      </c>
      <c r="I5" s="18">
        <v>20.730873066666668</v>
      </c>
      <c r="J5" s="18">
        <f t="shared" ref="J5:J10" si="2">H5-I5</f>
        <v>0.80836243333333613</v>
      </c>
      <c r="K5" s="19">
        <f t="shared" ref="K5:K10" si="3">J5/I5</f>
        <v>3.8993168822836911E-2</v>
      </c>
    </row>
    <row r="6" spans="1:11" ht="66" x14ac:dyDescent="0.25">
      <c r="A6" s="8" t="s">
        <v>49</v>
      </c>
      <c r="B6" s="13">
        <v>0.47599999999999998</v>
      </c>
      <c r="C6" s="13">
        <f t="shared" si="0"/>
        <v>26.105</v>
      </c>
      <c r="D6" s="13">
        <f t="shared" si="1"/>
        <v>1.0666666666666667</v>
      </c>
      <c r="E6" s="45">
        <v>0.8</v>
      </c>
      <c r="F6" s="45">
        <v>1.1000000000000001</v>
      </c>
      <c r="G6" s="45">
        <v>1.3</v>
      </c>
      <c r="H6" s="6">
        <f>B6*C6*D6</f>
        <v>13.254378666666666</v>
      </c>
      <c r="I6" s="18">
        <v>12.745902933333333</v>
      </c>
      <c r="J6" s="18">
        <f t="shared" si="2"/>
        <v>0.50847573333333251</v>
      </c>
      <c r="K6" s="19">
        <f t="shared" si="3"/>
        <v>3.989326891887407E-2</v>
      </c>
    </row>
    <row r="7" spans="1:11" ht="36.75" customHeight="1" x14ac:dyDescent="0.25">
      <c r="A7" s="8" t="s">
        <v>10</v>
      </c>
      <c r="B7" s="13">
        <v>0.56100000000000005</v>
      </c>
      <c r="C7" s="13">
        <f t="shared" si="0"/>
        <v>26.105</v>
      </c>
      <c r="D7" s="13">
        <f t="shared" si="1"/>
        <v>1.1333333333333335</v>
      </c>
      <c r="E7" s="45">
        <v>1.3</v>
      </c>
      <c r="F7" s="45">
        <v>1.1000000000000001</v>
      </c>
      <c r="G7" s="5">
        <v>1</v>
      </c>
      <c r="H7" s="6">
        <f t="shared" ref="H7:H9" si="4">B7*C7*D7</f>
        <v>16.597559000000004</v>
      </c>
      <c r="I7" s="18">
        <v>15.963680000000002</v>
      </c>
      <c r="J7" s="18">
        <f t="shared" si="2"/>
        <v>0.63387900000000208</v>
      </c>
      <c r="K7" s="19">
        <f t="shared" si="3"/>
        <v>3.9707573692281603E-2</v>
      </c>
    </row>
    <row r="8" spans="1:11" ht="33" x14ac:dyDescent="0.25">
      <c r="A8" s="8" t="s">
        <v>11</v>
      </c>
      <c r="B8" s="13">
        <v>0.56100000000000005</v>
      </c>
      <c r="C8" s="13">
        <f t="shared" si="0"/>
        <v>26.105</v>
      </c>
      <c r="D8" s="13">
        <f t="shared" si="1"/>
        <v>1.1333333333333335</v>
      </c>
      <c r="E8" s="45">
        <v>1.3</v>
      </c>
      <c r="F8" s="45">
        <v>1.1000000000000001</v>
      </c>
      <c r="G8" s="5">
        <v>1</v>
      </c>
      <c r="H8" s="6">
        <f t="shared" si="4"/>
        <v>16.597559000000004</v>
      </c>
      <c r="I8" s="18">
        <v>15.963680000000002</v>
      </c>
      <c r="J8" s="18">
        <f t="shared" si="2"/>
        <v>0.63387900000000208</v>
      </c>
      <c r="K8" s="19">
        <f t="shared" si="3"/>
        <v>3.9707573692281603E-2</v>
      </c>
    </row>
    <row r="9" spans="1:11" ht="33" x14ac:dyDescent="0.25">
      <c r="A9" s="8" t="s">
        <v>12</v>
      </c>
      <c r="B9" s="13">
        <v>0.47599999999999998</v>
      </c>
      <c r="C9" s="13">
        <f t="shared" si="0"/>
        <v>26.105</v>
      </c>
      <c r="D9" s="13">
        <f t="shared" si="1"/>
        <v>1.0666666666666667</v>
      </c>
      <c r="E9" s="45">
        <v>1.3</v>
      </c>
      <c r="F9" s="45">
        <v>1.1000000000000001</v>
      </c>
      <c r="G9" s="5">
        <v>0.8</v>
      </c>
      <c r="H9" s="6">
        <f t="shared" si="4"/>
        <v>13.254378666666666</v>
      </c>
      <c r="I9" s="18">
        <v>12.745902933333333</v>
      </c>
      <c r="J9" s="18">
        <f t="shared" si="2"/>
        <v>0.50847573333333251</v>
      </c>
      <c r="K9" s="19">
        <f t="shared" si="3"/>
        <v>3.989326891887407E-2</v>
      </c>
    </row>
    <row r="10" spans="1:11" ht="33" x14ac:dyDescent="0.25">
      <c r="A10" s="8" t="s">
        <v>13</v>
      </c>
      <c r="B10" s="13">
        <v>0.56100000000000005</v>
      </c>
      <c r="C10" s="13">
        <f t="shared" si="0"/>
        <v>26.105</v>
      </c>
      <c r="D10" s="13">
        <f t="shared" si="1"/>
        <v>1.1333333333333335</v>
      </c>
      <c r="E10" s="45">
        <v>1.3</v>
      </c>
      <c r="F10" s="45">
        <v>1.1000000000000001</v>
      </c>
      <c r="G10" s="5">
        <v>1</v>
      </c>
      <c r="H10" s="6">
        <f>B10*C10*D10</f>
        <v>16.597559000000004</v>
      </c>
      <c r="I10" s="18">
        <v>15.963680000000002</v>
      </c>
      <c r="J10" s="18">
        <f t="shared" si="2"/>
        <v>0.63387900000000208</v>
      </c>
      <c r="K10" s="19">
        <f t="shared" si="3"/>
        <v>3.9707573692281603E-2</v>
      </c>
    </row>
    <row r="11" spans="1:11" ht="16.5" x14ac:dyDescent="0.25">
      <c r="A11" s="87" t="s">
        <v>14</v>
      </c>
      <c r="B11" s="87"/>
      <c r="C11" s="87"/>
      <c r="D11" s="87"/>
      <c r="E11" s="87"/>
      <c r="F11" s="87"/>
      <c r="G11" s="87"/>
      <c r="H11" s="87"/>
      <c r="I11" s="41"/>
      <c r="K11" s="25"/>
    </row>
    <row r="12" spans="1:11" ht="16.5" x14ac:dyDescent="0.25">
      <c r="A12" s="88" t="s">
        <v>15</v>
      </c>
      <c r="B12" s="88"/>
      <c r="C12" s="88"/>
      <c r="D12" s="88"/>
      <c r="E12" s="88"/>
      <c r="F12" s="88"/>
      <c r="G12" s="88"/>
      <c r="H12" s="88"/>
      <c r="I12" s="42"/>
      <c r="J12" s="23"/>
      <c r="K12" s="24"/>
    </row>
    <row r="13" spans="1:11" ht="16.5" x14ac:dyDescent="0.25">
      <c r="A13" s="8" t="s">
        <v>16</v>
      </c>
      <c r="B13" s="13">
        <v>0.38100000000000001</v>
      </c>
      <c r="C13" s="13">
        <f t="shared" ref="C13:C16" si="5">26105*0.001</f>
        <v>26.105</v>
      </c>
      <c r="D13" s="13">
        <f t="shared" ref="D13:D16" si="6">(E13+F13+G13)/3</f>
        <v>0.96666666666666679</v>
      </c>
      <c r="E13" s="45">
        <v>1.3</v>
      </c>
      <c r="F13" s="45">
        <v>0.8</v>
      </c>
      <c r="G13" s="45">
        <v>0.8</v>
      </c>
      <c r="H13" s="6">
        <f t="shared" ref="H13:H16" si="7">B13*C13*D13</f>
        <v>9.6144715000000005</v>
      </c>
      <c r="I13" s="18">
        <v>9.2589343999999993</v>
      </c>
      <c r="J13" s="18">
        <f>H13-I13</f>
        <v>0.35553710000000116</v>
      </c>
      <c r="K13" s="19">
        <f>J13/I13</f>
        <v>3.8399354033656526E-2</v>
      </c>
    </row>
    <row r="14" spans="1:11" ht="16.5" x14ac:dyDescent="0.25">
      <c r="A14" s="8" t="s">
        <v>17</v>
      </c>
      <c r="B14" s="13">
        <v>0.38100000000000001</v>
      </c>
      <c r="C14" s="13">
        <f t="shared" si="5"/>
        <v>26.105</v>
      </c>
      <c r="D14" s="13">
        <f t="shared" si="6"/>
        <v>0.96666666666666679</v>
      </c>
      <c r="E14" s="45">
        <v>1.3</v>
      </c>
      <c r="F14" s="45">
        <v>0.8</v>
      </c>
      <c r="G14" s="45">
        <v>0.8</v>
      </c>
      <c r="H14" s="6">
        <f t="shared" si="7"/>
        <v>9.6144715000000005</v>
      </c>
      <c r="I14" s="18">
        <v>9.2589343999999993</v>
      </c>
      <c r="J14" s="18">
        <f>H14-I14</f>
        <v>0.35553710000000116</v>
      </c>
      <c r="K14" s="19">
        <f>J14/I14</f>
        <v>3.8399354033656526E-2</v>
      </c>
    </row>
    <row r="15" spans="1:11" ht="16.5" x14ac:dyDescent="0.25">
      <c r="A15" s="8" t="s">
        <v>18</v>
      </c>
      <c r="B15" s="13">
        <v>0.38100000000000001</v>
      </c>
      <c r="C15" s="13">
        <f t="shared" si="5"/>
        <v>26.105</v>
      </c>
      <c r="D15" s="13">
        <f t="shared" si="6"/>
        <v>0.96666666666666679</v>
      </c>
      <c r="E15" s="45">
        <v>1.3</v>
      </c>
      <c r="F15" s="45">
        <v>0.8</v>
      </c>
      <c r="G15" s="45">
        <v>0.8</v>
      </c>
      <c r="H15" s="6">
        <f t="shared" si="7"/>
        <v>9.6144715000000005</v>
      </c>
      <c r="I15" s="18">
        <v>9.2589343999999993</v>
      </c>
      <c r="J15" s="18">
        <f>H15-I15</f>
        <v>0.35553710000000116</v>
      </c>
      <c r="K15" s="19">
        <f t="shared" ref="K15:K43" si="8">J15/I15</f>
        <v>3.8399354033656526E-2</v>
      </c>
    </row>
    <row r="16" spans="1:11" ht="16.5" x14ac:dyDescent="0.25">
      <c r="A16" s="8" t="s">
        <v>19</v>
      </c>
      <c r="B16" s="13">
        <v>0.38100000000000001</v>
      </c>
      <c r="C16" s="13">
        <f t="shared" si="5"/>
        <v>26.105</v>
      </c>
      <c r="D16" s="13">
        <f t="shared" si="6"/>
        <v>0.96666666666666679</v>
      </c>
      <c r="E16" s="45">
        <v>1.3</v>
      </c>
      <c r="F16" s="45">
        <v>0.8</v>
      </c>
      <c r="G16" s="45">
        <v>0.8</v>
      </c>
      <c r="H16" s="6">
        <f t="shared" si="7"/>
        <v>9.6144715000000005</v>
      </c>
      <c r="I16" s="18">
        <v>9.2589343999999993</v>
      </c>
      <c r="J16" s="18">
        <f>H16-I16</f>
        <v>0.35553710000000116</v>
      </c>
      <c r="K16" s="19">
        <f t="shared" si="8"/>
        <v>3.8399354033656526E-2</v>
      </c>
    </row>
    <row r="17" spans="1:11" ht="16.5" x14ac:dyDescent="0.25">
      <c r="A17" s="88" t="s">
        <v>20</v>
      </c>
      <c r="B17" s="88"/>
      <c r="C17" s="88"/>
      <c r="D17" s="88"/>
      <c r="E17" s="88"/>
      <c r="F17" s="88"/>
      <c r="G17" s="88"/>
      <c r="H17" s="88"/>
      <c r="I17" s="12"/>
      <c r="J17" s="12"/>
      <c r="K17" s="21"/>
    </row>
    <row r="18" spans="1:11" ht="21" customHeight="1" x14ac:dyDescent="0.25">
      <c r="A18" s="9" t="s">
        <v>21</v>
      </c>
      <c r="B18" s="13">
        <v>0.38100000000000001</v>
      </c>
      <c r="C18" s="13">
        <f>26105*0.001</f>
        <v>26.105</v>
      </c>
      <c r="D18" s="13">
        <f>(E18+F18+G18)/3</f>
        <v>0.96666666666666679</v>
      </c>
      <c r="E18" s="45">
        <v>1.3</v>
      </c>
      <c r="F18" s="45">
        <v>0.8</v>
      </c>
      <c r="G18" s="45">
        <v>0.8</v>
      </c>
      <c r="H18" s="6">
        <f>B18*C18*D18</f>
        <v>9.6144715000000005</v>
      </c>
      <c r="I18" s="18">
        <v>9.2589343999999993</v>
      </c>
      <c r="J18" s="18">
        <f>H18-I18</f>
        <v>0.35553710000000116</v>
      </c>
      <c r="K18" s="19">
        <f>J18/I18</f>
        <v>3.8399354033656526E-2</v>
      </c>
    </row>
    <row r="19" spans="1:11" ht="16.5" x14ac:dyDescent="0.25">
      <c r="A19" s="88" t="s">
        <v>22</v>
      </c>
      <c r="B19" s="88"/>
      <c r="C19" s="88"/>
      <c r="D19" s="88"/>
      <c r="E19" s="88"/>
      <c r="F19" s="88"/>
      <c r="G19" s="88"/>
      <c r="H19" s="88"/>
      <c r="I19" s="12"/>
      <c r="J19" s="12"/>
      <c r="K19" s="21"/>
    </row>
    <row r="20" spans="1:11" ht="16.5" x14ac:dyDescent="0.25">
      <c r="A20" s="8" t="s">
        <v>23</v>
      </c>
      <c r="B20" s="13">
        <v>0.38100000000000001</v>
      </c>
      <c r="C20" s="13">
        <f>26105*0.001</f>
        <v>26.105</v>
      </c>
      <c r="D20" s="13">
        <f>(E20+F20+G20)/3</f>
        <v>0.96666666666666679</v>
      </c>
      <c r="E20" s="45">
        <v>1.3</v>
      </c>
      <c r="F20" s="45">
        <v>0.8</v>
      </c>
      <c r="G20" s="45">
        <v>0.8</v>
      </c>
      <c r="H20" s="6">
        <f>B20*C20*D20</f>
        <v>9.6144715000000005</v>
      </c>
      <c r="I20" s="18">
        <v>9.2589343999999993</v>
      </c>
      <c r="J20" s="18">
        <f>H20-I20</f>
        <v>0.35553710000000116</v>
      </c>
      <c r="K20" s="19">
        <f t="shared" si="8"/>
        <v>3.8399354033656526E-2</v>
      </c>
    </row>
    <row r="21" spans="1:11" ht="16.5" x14ac:dyDescent="0.25">
      <c r="A21" s="88" t="s">
        <v>24</v>
      </c>
      <c r="B21" s="88"/>
      <c r="C21" s="88"/>
      <c r="D21" s="88"/>
      <c r="E21" s="88"/>
      <c r="F21" s="88"/>
      <c r="G21" s="88"/>
      <c r="H21" s="88"/>
      <c r="I21" s="12"/>
      <c r="J21" s="12"/>
      <c r="K21" s="21"/>
    </row>
    <row r="22" spans="1:11" ht="16.5" x14ac:dyDescent="0.25">
      <c r="A22" s="8" t="s">
        <v>25</v>
      </c>
      <c r="B22" s="13">
        <v>0.38100000000000001</v>
      </c>
      <c r="C22" s="14">
        <f t="shared" ref="C22:C23" si="9">26105*0.001</f>
        <v>26.105</v>
      </c>
      <c r="D22" s="14">
        <f t="shared" ref="D22:D23" si="10">(E22+F22+G22)/3</f>
        <v>0.96666666666666679</v>
      </c>
      <c r="E22" s="43">
        <v>1.3</v>
      </c>
      <c r="F22" s="43">
        <v>0.8</v>
      </c>
      <c r="G22" s="43">
        <v>0.8</v>
      </c>
      <c r="H22" s="6">
        <f t="shared" ref="H22:H23" si="11">B22*C22*D22</f>
        <v>9.6144715000000005</v>
      </c>
      <c r="I22" s="18">
        <v>9.2589343999999993</v>
      </c>
      <c r="J22" s="18">
        <f>H22-I22</f>
        <v>0.35553710000000116</v>
      </c>
      <c r="K22" s="19">
        <f t="shared" si="8"/>
        <v>3.8399354033656526E-2</v>
      </c>
    </row>
    <row r="23" spans="1:11" ht="16.5" x14ac:dyDescent="0.25">
      <c r="A23" s="8" t="s">
        <v>26</v>
      </c>
      <c r="B23" s="13">
        <v>0.38100000000000001</v>
      </c>
      <c r="C23" s="14">
        <f t="shared" si="9"/>
        <v>26.105</v>
      </c>
      <c r="D23" s="14">
        <f t="shared" si="10"/>
        <v>0.96666666666666679</v>
      </c>
      <c r="E23" s="43">
        <v>1.3</v>
      </c>
      <c r="F23" s="43">
        <v>0.8</v>
      </c>
      <c r="G23" s="43">
        <v>0.8</v>
      </c>
      <c r="H23" s="6">
        <f t="shared" si="11"/>
        <v>9.6144715000000005</v>
      </c>
      <c r="I23" s="18">
        <v>9.2589343999999993</v>
      </c>
      <c r="J23" s="18">
        <f>H23-I23</f>
        <v>0.35553710000000116</v>
      </c>
      <c r="K23" s="19">
        <f t="shared" si="8"/>
        <v>3.8399354033656526E-2</v>
      </c>
    </row>
    <row r="24" spans="1:11" ht="16.5" x14ac:dyDescent="0.25">
      <c r="A24" s="88" t="s">
        <v>27</v>
      </c>
      <c r="B24" s="88"/>
      <c r="C24" s="88"/>
      <c r="D24" s="88"/>
      <c r="E24" s="88"/>
      <c r="F24" s="88"/>
      <c r="G24" s="88"/>
      <c r="H24" s="88"/>
      <c r="I24" s="12"/>
      <c r="J24" s="12"/>
      <c r="K24" s="21"/>
    </row>
    <row r="25" spans="1:11" ht="16.5" x14ac:dyDescent="0.25">
      <c r="A25" s="7" t="s">
        <v>28</v>
      </c>
      <c r="B25" s="13">
        <v>0.38100000000000001</v>
      </c>
      <c r="C25" s="14">
        <f t="shared" ref="C25:C26" si="12">26105*0.001</f>
        <v>26.105</v>
      </c>
      <c r="D25" s="14">
        <f t="shared" ref="D25:D26" si="13">(E25+F25+G25)/3</f>
        <v>0.96666666666666679</v>
      </c>
      <c r="E25" s="43">
        <v>1.3</v>
      </c>
      <c r="F25" s="43">
        <v>0.8</v>
      </c>
      <c r="G25" s="43">
        <v>0.8</v>
      </c>
      <c r="H25" s="6">
        <f t="shared" ref="H25:H26" si="14">B25*C25*D25</f>
        <v>9.6144715000000005</v>
      </c>
      <c r="I25" s="18">
        <v>9.2589343999999993</v>
      </c>
      <c r="J25" s="18">
        <f>H25-I25</f>
        <v>0.35553710000000116</v>
      </c>
      <c r="K25" s="19">
        <f t="shared" si="8"/>
        <v>3.8399354033656526E-2</v>
      </c>
    </row>
    <row r="26" spans="1:11" ht="16.5" x14ac:dyDescent="0.25">
      <c r="A26" s="7" t="s">
        <v>29</v>
      </c>
      <c r="B26" s="13">
        <v>0.38100000000000001</v>
      </c>
      <c r="C26" s="14">
        <f t="shared" si="12"/>
        <v>26.105</v>
      </c>
      <c r="D26" s="14">
        <f t="shared" si="13"/>
        <v>0.96666666666666679</v>
      </c>
      <c r="E26" s="43">
        <v>1.3</v>
      </c>
      <c r="F26" s="43">
        <v>0.8</v>
      </c>
      <c r="G26" s="43">
        <v>0.8</v>
      </c>
      <c r="H26" s="6">
        <f t="shared" si="14"/>
        <v>9.6144715000000005</v>
      </c>
      <c r="I26" s="18">
        <v>9.2589343999999993</v>
      </c>
      <c r="J26" s="18">
        <f>H26-I26</f>
        <v>0.35553710000000116</v>
      </c>
      <c r="K26" s="19">
        <f t="shared" si="8"/>
        <v>3.8399354033656526E-2</v>
      </c>
    </row>
    <row r="27" spans="1:11" ht="16.5" x14ac:dyDescent="0.25">
      <c r="A27" s="88" t="s">
        <v>30</v>
      </c>
      <c r="B27" s="88"/>
      <c r="C27" s="88"/>
      <c r="D27" s="88"/>
      <c r="E27" s="88"/>
      <c r="F27" s="88"/>
      <c r="G27" s="88"/>
      <c r="H27" s="88"/>
      <c r="I27" s="12"/>
      <c r="J27" s="12"/>
      <c r="K27" s="21"/>
    </row>
    <row r="28" spans="1:11" ht="16.5" x14ac:dyDescent="0.25">
      <c r="A28" s="7" t="s">
        <v>31</v>
      </c>
      <c r="B28" s="13">
        <v>0.38100000000000001</v>
      </c>
      <c r="C28" s="14">
        <f t="shared" ref="C28:C32" si="15">26105*0.001</f>
        <v>26.105</v>
      </c>
      <c r="D28" s="14">
        <f t="shared" ref="D28:D32" si="16">(E28+F28+G28)/3</f>
        <v>0.96666666666666679</v>
      </c>
      <c r="E28" s="43">
        <v>1.3</v>
      </c>
      <c r="F28" s="43">
        <v>0.8</v>
      </c>
      <c r="G28" s="43">
        <v>0.8</v>
      </c>
      <c r="H28" s="6">
        <f t="shared" ref="H28:H32" si="17">B28*C28*D28</f>
        <v>9.6144715000000005</v>
      </c>
      <c r="I28" s="18">
        <v>9.2589343999999993</v>
      </c>
      <c r="J28" s="18">
        <f>H28-I28</f>
        <v>0.35553710000000116</v>
      </c>
      <c r="K28" s="19">
        <f>J28/I28</f>
        <v>3.8399354033656526E-2</v>
      </c>
    </row>
    <row r="29" spans="1:11" ht="16.5" x14ac:dyDescent="0.25">
      <c r="A29" s="7" t="s">
        <v>32</v>
      </c>
      <c r="B29" s="13">
        <v>0.38100000000000001</v>
      </c>
      <c r="C29" s="14">
        <f t="shared" si="15"/>
        <v>26.105</v>
      </c>
      <c r="D29" s="14">
        <f t="shared" si="16"/>
        <v>0.96666666666666679</v>
      </c>
      <c r="E29" s="43">
        <v>1.3</v>
      </c>
      <c r="F29" s="43">
        <v>0.8</v>
      </c>
      <c r="G29" s="43">
        <v>0.8</v>
      </c>
      <c r="H29" s="6">
        <f t="shared" si="17"/>
        <v>9.6144715000000005</v>
      </c>
      <c r="I29" s="18">
        <v>9.2589343999999993</v>
      </c>
      <c r="J29" s="18">
        <f>H29-I29</f>
        <v>0.35553710000000116</v>
      </c>
      <c r="K29" s="19">
        <f>J29/I29</f>
        <v>3.8399354033656526E-2</v>
      </c>
    </row>
    <row r="30" spans="1:11" ht="16.5" x14ac:dyDescent="0.25">
      <c r="A30" s="7" t="s">
        <v>33</v>
      </c>
      <c r="B30" s="13">
        <v>0.38100000000000001</v>
      </c>
      <c r="C30" s="14">
        <f t="shared" si="15"/>
        <v>26.105</v>
      </c>
      <c r="D30" s="14">
        <f t="shared" si="16"/>
        <v>0.96666666666666679</v>
      </c>
      <c r="E30" s="43">
        <v>1.3</v>
      </c>
      <c r="F30" s="43">
        <v>0.8</v>
      </c>
      <c r="G30" s="43">
        <v>0.8</v>
      </c>
      <c r="H30" s="6">
        <f t="shared" si="17"/>
        <v>9.6144715000000005</v>
      </c>
      <c r="I30" s="18">
        <v>9.2589343999999993</v>
      </c>
      <c r="J30" s="18">
        <f>H30-I30</f>
        <v>0.35553710000000116</v>
      </c>
      <c r="K30" s="19">
        <f t="shared" si="8"/>
        <v>3.8399354033656526E-2</v>
      </c>
    </row>
    <row r="31" spans="1:11" ht="16.5" x14ac:dyDescent="0.25">
      <c r="A31" s="7" t="s">
        <v>34</v>
      </c>
      <c r="B31" s="13">
        <v>0.38100000000000001</v>
      </c>
      <c r="C31" s="14">
        <f t="shared" si="15"/>
        <v>26.105</v>
      </c>
      <c r="D31" s="14">
        <f t="shared" si="16"/>
        <v>0.96666666666666679</v>
      </c>
      <c r="E31" s="43">
        <v>1.3</v>
      </c>
      <c r="F31" s="43">
        <v>0.8</v>
      </c>
      <c r="G31" s="43">
        <v>0.8</v>
      </c>
      <c r="H31" s="6">
        <f t="shared" si="17"/>
        <v>9.6144715000000005</v>
      </c>
      <c r="I31" s="18">
        <v>9.2589343999999993</v>
      </c>
      <c r="J31" s="18">
        <f>H31-I31</f>
        <v>0.35553710000000116</v>
      </c>
      <c r="K31" s="19">
        <f t="shared" si="8"/>
        <v>3.8399354033656526E-2</v>
      </c>
    </row>
    <row r="32" spans="1:11" ht="16.5" x14ac:dyDescent="0.25">
      <c r="A32" s="8" t="s">
        <v>35</v>
      </c>
      <c r="B32" s="13">
        <v>0.38100000000000001</v>
      </c>
      <c r="C32" s="14">
        <f t="shared" si="15"/>
        <v>26.105</v>
      </c>
      <c r="D32" s="14">
        <f t="shared" si="16"/>
        <v>0.96666666666666679</v>
      </c>
      <c r="E32" s="43">
        <v>1.3</v>
      </c>
      <c r="F32" s="43">
        <v>0.8</v>
      </c>
      <c r="G32" s="43">
        <v>0.8</v>
      </c>
      <c r="H32" s="6">
        <f t="shared" si="17"/>
        <v>9.6144715000000005</v>
      </c>
      <c r="I32" s="18">
        <v>9.2589343999999993</v>
      </c>
      <c r="J32" s="18">
        <f>H32-I32</f>
        <v>0.35553710000000116</v>
      </c>
      <c r="K32" s="19">
        <f t="shared" si="8"/>
        <v>3.8399354033656526E-2</v>
      </c>
    </row>
    <row r="33" spans="1:11" ht="16.5" x14ac:dyDescent="0.25">
      <c r="A33" s="88" t="s">
        <v>36</v>
      </c>
      <c r="B33" s="88"/>
      <c r="C33" s="88"/>
      <c r="D33" s="88"/>
      <c r="E33" s="88"/>
      <c r="F33" s="88"/>
      <c r="G33" s="88"/>
      <c r="H33" s="88"/>
      <c r="I33" s="12"/>
      <c r="J33" s="12"/>
      <c r="K33" s="21"/>
    </row>
    <row r="34" spans="1:11" ht="16.5" x14ac:dyDescent="0.25">
      <c r="A34" s="8" t="s">
        <v>37</v>
      </c>
      <c r="B34" s="13">
        <v>0.38100000000000001</v>
      </c>
      <c r="C34" s="14">
        <f t="shared" ref="C34:C43" si="18">26105*0.001</f>
        <v>26.105</v>
      </c>
      <c r="D34" s="14">
        <f t="shared" ref="D34:D43" si="19">(E34+F34+G34)/3</f>
        <v>0.96666666666666679</v>
      </c>
      <c r="E34" s="43">
        <v>1.3</v>
      </c>
      <c r="F34" s="43">
        <v>0.8</v>
      </c>
      <c r="G34" s="43">
        <v>0.8</v>
      </c>
      <c r="H34" s="6">
        <f t="shared" ref="H34:H43" si="20">B34*C34*D34</f>
        <v>9.6144715000000005</v>
      </c>
      <c r="I34" s="18">
        <v>9.2589343999999993</v>
      </c>
      <c r="J34" s="18">
        <f t="shared" ref="J34:J43" si="21">H34-I34</f>
        <v>0.35553710000000116</v>
      </c>
      <c r="K34" s="19">
        <f>J34/I34</f>
        <v>3.8399354033656526E-2</v>
      </c>
    </row>
    <row r="35" spans="1:11" ht="16.5" x14ac:dyDescent="0.25">
      <c r="A35" s="8" t="s">
        <v>38</v>
      </c>
      <c r="B35" s="13">
        <v>0.38100000000000001</v>
      </c>
      <c r="C35" s="14">
        <f t="shared" si="18"/>
        <v>26.105</v>
      </c>
      <c r="D35" s="14">
        <f t="shared" si="19"/>
        <v>0.96666666666666679</v>
      </c>
      <c r="E35" s="43">
        <v>1.3</v>
      </c>
      <c r="F35" s="43">
        <v>0.8</v>
      </c>
      <c r="G35" s="43">
        <v>0.8</v>
      </c>
      <c r="H35" s="6">
        <f t="shared" si="20"/>
        <v>9.6144715000000005</v>
      </c>
      <c r="I35" s="18">
        <v>9.2589343999999993</v>
      </c>
      <c r="J35" s="18">
        <f t="shared" si="21"/>
        <v>0.35553710000000116</v>
      </c>
      <c r="K35" s="19">
        <f t="shared" si="8"/>
        <v>3.8399354033656526E-2</v>
      </c>
    </row>
    <row r="36" spans="1:11" ht="16.5" x14ac:dyDescent="0.25">
      <c r="A36" s="8" t="s">
        <v>39</v>
      </c>
      <c r="B36" s="13">
        <v>0.38100000000000001</v>
      </c>
      <c r="C36" s="14">
        <f t="shared" si="18"/>
        <v>26.105</v>
      </c>
      <c r="D36" s="14">
        <f t="shared" si="19"/>
        <v>0.96666666666666679</v>
      </c>
      <c r="E36" s="43">
        <v>1.3</v>
      </c>
      <c r="F36" s="43">
        <v>0.8</v>
      </c>
      <c r="G36" s="43">
        <v>0.8</v>
      </c>
      <c r="H36" s="6">
        <f t="shared" si="20"/>
        <v>9.6144715000000005</v>
      </c>
      <c r="I36" s="18">
        <v>9.2589343999999993</v>
      </c>
      <c r="J36" s="18">
        <f t="shared" si="21"/>
        <v>0.35553710000000116</v>
      </c>
      <c r="K36" s="19">
        <f>J36/I36</f>
        <v>3.8399354033656526E-2</v>
      </c>
    </row>
    <row r="37" spans="1:11" ht="16.5" x14ac:dyDescent="0.25">
      <c r="A37" s="8" t="s">
        <v>40</v>
      </c>
      <c r="B37" s="13">
        <v>0.38100000000000001</v>
      </c>
      <c r="C37" s="14">
        <f t="shared" si="18"/>
        <v>26.105</v>
      </c>
      <c r="D37" s="14">
        <f t="shared" si="19"/>
        <v>0.96666666666666679</v>
      </c>
      <c r="E37" s="43">
        <v>1.3</v>
      </c>
      <c r="F37" s="43">
        <v>0.8</v>
      </c>
      <c r="G37" s="43">
        <v>0.8</v>
      </c>
      <c r="H37" s="6">
        <f t="shared" si="20"/>
        <v>9.6144715000000005</v>
      </c>
      <c r="I37" s="18">
        <v>9.2589343999999993</v>
      </c>
      <c r="J37" s="18">
        <f t="shared" si="21"/>
        <v>0.35553710000000116</v>
      </c>
      <c r="K37" s="19">
        <f t="shared" si="8"/>
        <v>3.8399354033656526E-2</v>
      </c>
    </row>
    <row r="38" spans="1:11" ht="16.5" x14ac:dyDescent="0.25">
      <c r="A38" s="8" t="s">
        <v>41</v>
      </c>
      <c r="B38" s="13">
        <v>0.38100000000000001</v>
      </c>
      <c r="C38" s="14">
        <f t="shared" si="18"/>
        <v>26.105</v>
      </c>
      <c r="D38" s="14">
        <f t="shared" si="19"/>
        <v>0.96666666666666679</v>
      </c>
      <c r="E38" s="43">
        <v>1.3</v>
      </c>
      <c r="F38" s="43">
        <v>0.8</v>
      </c>
      <c r="G38" s="43">
        <v>0.8</v>
      </c>
      <c r="H38" s="6">
        <f t="shared" si="20"/>
        <v>9.6144715000000005</v>
      </c>
      <c r="I38" s="18">
        <v>9.2589343999999993</v>
      </c>
      <c r="J38" s="18">
        <f t="shared" si="21"/>
        <v>0.35553710000000116</v>
      </c>
      <c r="K38" s="19">
        <f>J38/I38</f>
        <v>3.8399354033656526E-2</v>
      </c>
    </row>
    <row r="39" spans="1:11" ht="16.5" x14ac:dyDescent="0.25">
      <c r="A39" s="8" t="s">
        <v>42</v>
      </c>
      <c r="B39" s="13">
        <v>0.38100000000000001</v>
      </c>
      <c r="C39" s="14">
        <f t="shared" si="18"/>
        <v>26.105</v>
      </c>
      <c r="D39" s="14">
        <f t="shared" si="19"/>
        <v>0.96666666666666679</v>
      </c>
      <c r="E39" s="43">
        <v>1.3</v>
      </c>
      <c r="F39" s="43">
        <v>0.8</v>
      </c>
      <c r="G39" s="43">
        <v>0.8</v>
      </c>
      <c r="H39" s="6">
        <f t="shared" si="20"/>
        <v>9.6144715000000005</v>
      </c>
      <c r="I39" s="18">
        <v>9.2589343999999993</v>
      </c>
      <c r="J39" s="18">
        <f t="shared" si="21"/>
        <v>0.35553710000000116</v>
      </c>
      <c r="K39" s="19">
        <f t="shared" si="8"/>
        <v>3.8399354033656526E-2</v>
      </c>
    </row>
    <row r="40" spans="1:11" ht="16.5" x14ac:dyDescent="0.25">
      <c r="A40" s="8" t="s">
        <v>43</v>
      </c>
      <c r="B40" s="13">
        <v>0.38100000000000001</v>
      </c>
      <c r="C40" s="14">
        <f t="shared" si="18"/>
        <v>26.105</v>
      </c>
      <c r="D40" s="14">
        <f t="shared" si="19"/>
        <v>0.96666666666666679</v>
      </c>
      <c r="E40" s="43">
        <v>1.3</v>
      </c>
      <c r="F40" s="43">
        <v>0.8</v>
      </c>
      <c r="G40" s="43">
        <v>0.8</v>
      </c>
      <c r="H40" s="6">
        <f t="shared" si="20"/>
        <v>9.6144715000000005</v>
      </c>
      <c r="I40" s="18">
        <v>9.2589343999999993</v>
      </c>
      <c r="J40" s="18">
        <f t="shared" si="21"/>
        <v>0.35553710000000116</v>
      </c>
      <c r="K40" s="19">
        <f t="shared" si="8"/>
        <v>3.8399354033656526E-2</v>
      </c>
    </row>
    <row r="41" spans="1:11" ht="16.5" x14ac:dyDescent="0.25">
      <c r="A41" s="8" t="s">
        <v>44</v>
      </c>
      <c r="B41" s="13">
        <v>0.38100000000000001</v>
      </c>
      <c r="C41" s="14">
        <f t="shared" si="18"/>
        <v>26.105</v>
      </c>
      <c r="D41" s="14">
        <f>(E41+F41+G41)/3</f>
        <v>0.96666666666666679</v>
      </c>
      <c r="E41" s="43">
        <v>1.3</v>
      </c>
      <c r="F41" s="43">
        <v>0.8</v>
      </c>
      <c r="G41" s="43">
        <v>0.8</v>
      </c>
      <c r="H41" s="6">
        <f t="shared" si="20"/>
        <v>9.6144715000000005</v>
      </c>
      <c r="I41" s="18">
        <v>9.2589343999999993</v>
      </c>
      <c r="J41" s="18">
        <f t="shared" si="21"/>
        <v>0.35553710000000116</v>
      </c>
      <c r="K41" s="19">
        <f t="shared" si="8"/>
        <v>3.8399354033656526E-2</v>
      </c>
    </row>
    <row r="42" spans="1:11" ht="16.5" x14ac:dyDescent="0.25">
      <c r="A42" s="8" t="s">
        <v>45</v>
      </c>
      <c r="B42" s="13">
        <v>0.38100000000000001</v>
      </c>
      <c r="C42" s="14">
        <f t="shared" si="18"/>
        <v>26.105</v>
      </c>
      <c r="D42" s="14">
        <f t="shared" si="19"/>
        <v>0.96666666666666679</v>
      </c>
      <c r="E42" s="43">
        <v>1.3</v>
      </c>
      <c r="F42" s="43">
        <v>0.8</v>
      </c>
      <c r="G42" s="43">
        <v>0.8</v>
      </c>
      <c r="H42" s="6">
        <f t="shared" si="20"/>
        <v>9.6144715000000005</v>
      </c>
      <c r="I42" s="18">
        <v>9.2589343999999993</v>
      </c>
      <c r="J42" s="18">
        <f t="shared" si="21"/>
        <v>0.35553710000000116</v>
      </c>
      <c r="K42" s="19">
        <f t="shared" si="8"/>
        <v>3.8399354033656526E-2</v>
      </c>
    </row>
    <row r="43" spans="1:11" ht="16.5" x14ac:dyDescent="0.25">
      <c r="A43" s="8" t="s">
        <v>46</v>
      </c>
      <c r="B43" s="13">
        <v>0.38100000000000001</v>
      </c>
      <c r="C43" s="14">
        <f t="shared" si="18"/>
        <v>26.105</v>
      </c>
      <c r="D43" s="14">
        <f t="shared" si="19"/>
        <v>0.96666666666666679</v>
      </c>
      <c r="E43" s="43">
        <v>1.3</v>
      </c>
      <c r="F43" s="43">
        <v>0.8</v>
      </c>
      <c r="G43" s="43">
        <v>0.8</v>
      </c>
      <c r="H43" s="6">
        <f t="shared" si="20"/>
        <v>9.6144715000000005</v>
      </c>
      <c r="I43" s="18">
        <v>9.2589343999999993</v>
      </c>
      <c r="J43" s="18">
        <f t="shared" si="21"/>
        <v>0.35553710000000116</v>
      </c>
      <c r="K43" s="19">
        <f t="shared" si="8"/>
        <v>3.8399354033656526E-2</v>
      </c>
    </row>
    <row r="44" spans="1:11" ht="16.5" x14ac:dyDescent="0.25">
      <c r="A44" s="86" t="s">
        <v>47</v>
      </c>
      <c r="B44" s="86"/>
      <c r="C44" s="86"/>
      <c r="D44" s="86"/>
      <c r="E44" s="86"/>
      <c r="F44" s="86"/>
      <c r="G44" s="86"/>
      <c r="H44" s="86"/>
      <c r="I44" s="12"/>
      <c r="J44" s="12"/>
      <c r="K44" s="21"/>
    </row>
    <row r="45" spans="1:11" ht="16.5" x14ac:dyDescent="0.25">
      <c r="A45" s="8" t="s">
        <v>48</v>
      </c>
      <c r="B45" s="13">
        <v>0.38100000000000001</v>
      </c>
      <c r="C45" s="14">
        <f>26105*0.001</f>
        <v>26.105</v>
      </c>
      <c r="D45" s="14">
        <f>(E45+F45+G45)/3</f>
        <v>0.96666666666666679</v>
      </c>
      <c r="E45" s="43">
        <v>1.3</v>
      </c>
      <c r="F45" s="43">
        <v>0.8</v>
      </c>
      <c r="G45" s="43">
        <v>0.8</v>
      </c>
      <c r="H45" s="6">
        <f>B45*C45*D45</f>
        <v>9.6144715000000005</v>
      </c>
      <c r="I45" s="18">
        <v>9.2589343999999993</v>
      </c>
      <c r="J45" s="18">
        <f>H45-I45</f>
        <v>0.35553710000000116</v>
      </c>
      <c r="K45" s="19">
        <f>J45/I45</f>
        <v>3.8399354033656526E-2</v>
      </c>
    </row>
  </sheetData>
  <mergeCells count="11">
    <mergeCell ref="A19:H19"/>
    <mergeCell ref="A2:H2"/>
    <mergeCell ref="A4:H4"/>
    <mergeCell ref="A11:H11"/>
    <mergeCell ref="A12:H12"/>
    <mergeCell ref="A17:H17"/>
    <mergeCell ref="A21:H21"/>
    <mergeCell ref="A24:H24"/>
    <mergeCell ref="A27:H27"/>
    <mergeCell ref="A33:H33"/>
    <mergeCell ref="A44:H44"/>
  </mergeCells>
  <pageMargins left="0.59055118110236227" right="0" top="0" bottom="0" header="0.31496062992125984" footer="0.31496062992125984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45"/>
  <sheetViews>
    <sheetView view="pageBreakPreview" zoomScaleNormal="100" zoomScaleSheetLayoutView="100" workbookViewId="0">
      <selection activeCell="Q6" sqref="Q6"/>
    </sheetView>
  </sheetViews>
  <sheetFormatPr defaultRowHeight="15" x14ac:dyDescent="0.25"/>
  <cols>
    <col min="1" max="1" width="32.7109375" customWidth="1"/>
    <col min="3" max="3" width="9.5703125" bestFit="1" customWidth="1"/>
    <col min="5" max="7" width="0" hidden="1" customWidth="1"/>
    <col min="8" max="8" width="12.7109375" customWidth="1"/>
    <col min="9" max="9" width="13.5703125" customWidth="1"/>
    <col min="10" max="10" width="10.85546875" customWidth="1"/>
    <col min="11" max="11" width="11.7109375" customWidth="1"/>
  </cols>
  <sheetData>
    <row r="1" spans="1:11" ht="99" x14ac:dyDescent="0.25">
      <c r="A1" s="30" t="s">
        <v>0</v>
      </c>
      <c r="B1" s="30" t="s">
        <v>1</v>
      </c>
      <c r="C1" s="30" t="s">
        <v>2</v>
      </c>
      <c r="D1" s="30" t="s">
        <v>54</v>
      </c>
      <c r="E1" s="30" t="s">
        <v>3</v>
      </c>
      <c r="F1" s="30" t="s">
        <v>4</v>
      </c>
      <c r="G1" s="30" t="s">
        <v>5</v>
      </c>
      <c r="H1" s="30" t="s">
        <v>50</v>
      </c>
      <c r="I1" s="15" t="s">
        <v>53</v>
      </c>
      <c r="J1" s="16" t="s">
        <v>51</v>
      </c>
      <c r="K1" s="16" t="s">
        <v>52</v>
      </c>
    </row>
    <row r="2" spans="1:11" ht="16.5" x14ac:dyDescent="0.25">
      <c r="A2" s="89" t="s">
        <v>6</v>
      </c>
      <c r="B2" s="89"/>
      <c r="C2" s="89"/>
      <c r="D2" s="89"/>
      <c r="E2" s="89"/>
      <c r="F2" s="89"/>
      <c r="G2" s="89"/>
      <c r="H2" s="89"/>
      <c r="I2" s="10"/>
      <c r="K2" s="20"/>
    </row>
    <row r="3" spans="1:11" ht="33" x14ac:dyDescent="0.25">
      <c r="A3" s="7" t="s">
        <v>7</v>
      </c>
      <c r="B3" s="13">
        <v>0.75</v>
      </c>
      <c r="C3" s="14">
        <f>23476*0.001</f>
        <v>23.475999999999999</v>
      </c>
      <c r="D3" s="14">
        <f>(E3+F3+G3)/3</f>
        <v>1.3</v>
      </c>
      <c r="E3" s="29">
        <v>1.3</v>
      </c>
      <c r="F3" s="29">
        <v>1.3</v>
      </c>
      <c r="G3" s="29">
        <v>1.3</v>
      </c>
      <c r="H3" s="4">
        <f>B3*C3*D3</f>
        <v>22.889099999999999</v>
      </c>
      <c r="I3" s="17">
        <v>23.56</v>
      </c>
      <c r="J3" s="18">
        <f>H3-I3</f>
        <v>-0.67089999999999961</v>
      </c>
      <c r="K3" s="19">
        <f>J3/I3</f>
        <v>-2.8476230899830205E-2</v>
      </c>
    </row>
    <row r="4" spans="1:11" ht="16.5" x14ac:dyDescent="0.25">
      <c r="A4" s="89" t="s">
        <v>8</v>
      </c>
      <c r="B4" s="89"/>
      <c r="C4" s="89"/>
      <c r="D4" s="89"/>
      <c r="E4" s="89"/>
      <c r="F4" s="89"/>
      <c r="G4" s="89"/>
      <c r="H4" s="89"/>
      <c r="I4" s="10"/>
      <c r="K4" s="21"/>
    </row>
    <row r="5" spans="1:11" ht="33" x14ac:dyDescent="0.25">
      <c r="A5" s="8" t="s">
        <v>9</v>
      </c>
      <c r="B5" s="13">
        <v>0.75</v>
      </c>
      <c r="C5" s="13">
        <f t="shared" ref="C5:C10" si="0">23476*0.001</f>
        <v>23.475999999999999</v>
      </c>
      <c r="D5" s="13">
        <f t="shared" ref="D5:D10" si="1">(E5+F5+G5)/3</f>
        <v>1.2333333333333334</v>
      </c>
      <c r="E5" s="31">
        <v>1.3</v>
      </c>
      <c r="F5" s="31">
        <v>1.1000000000000001</v>
      </c>
      <c r="G5" s="31">
        <v>1.3</v>
      </c>
      <c r="H5" s="6">
        <f>B5*C5*D5</f>
        <v>21.715299999999999</v>
      </c>
      <c r="I5" s="17">
        <v>19.940000000000001</v>
      </c>
      <c r="J5" s="18">
        <f t="shared" ref="J5:J10" si="2">H5-I5</f>
        <v>1.7752999999999979</v>
      </c>
      <c r="K5" s="19">
        <f t="shared" ref="K5:K10" si="3">J5/I5</f>
        <v>8.9032096288866491E-2</v>
      </c>
    </row>
    <row r="6" spans="1:11" ht="66" x14ac:dyDescent="0.25">
      <c r="A6" s="8" t="s">
        <v>49</v>
      </c>
      <c r="B6" s="13">
        <v>0.75</v>
      </c>
      <c r="C6" s="13">
        <f t="shared" si="0"/>
        <v>23.475999999999999</v>
      </c>
      <c r="D6" s="13">
        <f t="shared" si="1"/>
        <v>1.0666666666666667</v>
      </c>
      <c r="E6" s="31">
        <v>0.8</v>
      </c>
      <c r="F6" s="31">
        <v>1.1000000000000001</v>
      </c>
      <c r="G6" s="31">
        <v>1.3</v>
      </c>
      <c r="H6" s="6">
        <f>B6*C6*D6</f>
        <v>18.780799999999999</v>
      </c>
      <c r="I6" s="17">
        <v>12.27</v>
      </c>
      <c r="J6" s="18">
        <f t="shared" si="2"/>
        <v>6.5107999999999997</v>
      </c>
      <c r="K6" s="19">
        <f t="shared" si="3"/>
        <v>0.53062754686226565</v>
      </c>
    </row>
    <row r="7" spans="1:11" ht="36.75" customHeight="1" x14ac:dyDescent="0.25">
      <c r="A7" s="8" t="s">
        <v>10</v>
      </c>
      <c r="B7" s="13">
        <v>0.75</v>
      </c>
      <c r="C7" s="13">
        <f t="shared" si="0"/>
        <v>23.475999999999999</v>
      </c>
      <c r="D7" s="13">
        <f t="shared" si="1"/>
        <v>1.1333333333333335</v>
      </c>
      <c r="E7" s="31">
        <v>1.3</v>
      </c>
      <c r="F7" s="31">
        <v>1.1000000000000001</v>
      </c>
      <c r="G7" s="5">
        <v>1</v>
      </c>
      <c r="H7" s="6">
        <f t="shared" ref="H7:H9" si="4">B7*C7*D7</f>
        <v>19.954600000000003</v>
      </c>
      <c r="I7" s="17">
        <v>15.37</v>
      </c>
      <c r="J7" s="18">
        <f t="shared" si="2"/>
        <v>4.5846000000000036</v>
      </c>
      <c r="K7" s="19">
        <f t="shared" si="3"/>
        <v>0.29828236824983761</v>
      </c>
    </row>
    <row r="8" spans="1:11" ht="33" x14ac:dyDescent="0.25">
      <c r="A8" s="8" t="s">
        <v>11</v>
      </c>
      <c r="B8" s="13">
        <v>0.75</v>
      </c>
      <c r="C8" s="13">
        <f t="shared" si="0"/>
        <v>23.475999999999999</v>
      </c>
      <c r="D8" s="13">
        <f t="shared" si="1"/>
        <v>1.1333333333333335</v>
      </c>
      <c r="E8" s="31">
        <v>1.3</v>
      </c>
      <c r="F8" s="31">
        <v>1.1000000000000001</v>
      </c>
      <c r="G8" s="5">
        <v>1</v>
      </c>
      <c r="H8" s="6">
        <f t="shared" si="4"/>
        <v>19.954600000000003</v>
      </c>
      <c r="I8" s="17">
        <v>15.37</v>
      </c>
      <c r="J8" s="18">
        <f t="shared" si="2"/>
        <v>4.5846000000000036</v>
      </c>
      <c r="K8" s="19">
        <f t="shared" si="3"/>
        <v>0.29828236824983761</v>
      </c>
    </row>
    <row r="9" spans="1:11" ht="33" x14ac:dyDescent="0.25">
      <c r="A9" s="8" t="s">
        <v>12</v>
      </c>
      <c r="B9" s="13">
        <v>0.75</v>
      </c>
      <c r="C9" s="13">
        <f t="shared" si="0"/>
        <v>23.475999999999999</v>
      </c>
      <c r="D9" s="13">
        <f t="shared" si="1"/>
        <v>1.0666666666666667</v>
      </c>
      <c r="E9" s="31">
        <v>1.3</v>
      </c>
      <c r="F9" s="31">
        <v>1.1000000000000001</v>
      </c>
      <c r="G9" s="5">
        <v>0.8</v>
      </c>
      <c r="H9" s="6">
        <f t="shared" si="4"/>
        <v>18.780799999999999</v>
      </c>
      <c r="I9" s="17">
        <v>12.27</v>
      </c>
      <c r="J9" s="18">
        <f t="shared" si="2"/>
        <v>6.5107999999999997</v>
      </c>
      <c r="K9" s="19">
        <f t="shared" si="3"/>
        <v>0.53062754686226565</v>
      </c>
    </row>
    <row r="10" spans="1:11" ht="33" x14ac:dyDescent="0.25">
      <c r="A10" s="8" t="s">
        <v>13</v>
      </c>
      <c r="B10" s="13">
        <v>0.75</v>
      </c>
      <c r="C10" s="13">
        <f t="shared" si="0"/>
        <v>23.475999999999999</v>
      </c>
      <c r="D10" s="13">
        <f t="shared" si="1"/>
        <v>1.1333333333333335</v>
      </c>
      <c r="E10" s="31">
        <v>1.3</v>
      </c>
      <c r="F10" s="31">
        <v>1.1000000000000001</v>
      </c>
      <c r="G10" s="5">
        <v>1</v>
      </c>
      <c r="H10" s="6">
        <f>B10*C10*D10</f>
        <v>19.954600000000003</v>
      </c>
      <c r="I10" s="17">
        <v>15.37</v>
      </c>
      <c r="J10" s="18">
        <f t="shared" si="2"/>
        <v>4.5846000000000036</v>
      </c>
      <c r="K10" s="19">
        <f t="shared" si="3"/>
        <v>0.29828236824983761</v>
      </c>
    </row>
    <row r="11" spans="1:11" ht="16.5" x14ac:dyDescent="0.25">
      <c r="A11" s="87" t="s">
        <v>14</v>
      </c>
      <c r="B11" s="87"/>
      <c r="C11" s="87"/>
      <c r="D11" s="87"/>
      <c r="E11" s="87"/>
      <c r="F11" s="87"/>
      <c r="G11" s="87"/>
      <c r="H11" s="87"/>
      <c r="I11" s="10"/>
      <c r="K11" s="25"/>
    </row>
    <row r="12" spans="1:11" ht="16.5" x14ac:dyDescent="0.25">
      <c r="A12" s="88" t="s">
        <v>15</v>
      </c>
      <c r="B12" s="88"/>
      <c r="C12" s="88"/>
      <c r="D12" s="88"/>
      <c r="E12" s="88"/>
      <c r="F12" s="88"/>
      <c r="G12" s="88"/>
      <c r="H12" s="88"/>
      <c r="I12" s="22"/>
      <c r="J12" s="23"/>
      <c r="K12" s="24"/>
    </row>
    <row r="13" spans="1:11" ht="16.5" x14ac:dyDescent="0.25">
      <c r="A13" s="8" t="s">
        <v>16</v>
      </c>
      <c r="B13" s="13">
        <v>0.75</v>
      </c>
      <c r="C13" s="13">
        <f t="shared" ref="C13:C16" si="5">23476*0.001</f>
        <v>23.475999999999999</v>
      </c>
      <c r="D13" s="13">
        <f t="shared" ref="D13:D16" si="6">(E13+F13+G13)/3</f>
        <v>0.96666666666666679</v>
      </c>
      <c r="E13" s="31">
        <v>1.3</v>
      </c>
      <c r="F13" s="31">
        <v>0.8</v>
      </c>
      <c r="G13" s="31">
        <v>0.8</v>
      </c>
      <c r="H13" s="6">
        <f t="shared" ref="H13:H16" si="7">B13*C13*D13</f>
        <v>17.020100000000003</v>
      </c>
      <c r="I13" s="17">
        <v>8.92</v>
      </c>
      <c r="J13" s="18">
        <f>H13-I13</f>
        <v>8.100100000000003</v>
      </c>
      <c r="K13" s="19">
        <f>J13/I13</f>
        <v>0.90808295964125596</v>
      </c>
    </row>
    <row r="14" spans="1:11" ht="16.5" x14ac:dyDescent="0.25">
      <c r="A14" s="8" t="s">
        <v>17</v>
      </c>
      <c r="B14" s="13">
        <v>0.75</v>
      </c>
      <c r="C14" s="13">
        <f t="shared" si="5"/>
        <v>23.475999999999999</v>
      </c>
      <c r="D14" s="13">
        <f t="shared" si="6"/>
        <v>0.96666666666666679</v>
      </c>
      <c r="E14" s="31">
        <v>1.3</v>
      </c>
      <c r="F14" s="31">
        <v>0.8</v>
      </c>
      <c r="G14" s="31">
        <v>0.8</v>
      </c>
      <c r="H14" s="6">
        <f t="shared" si="7"/>
        <v>17.020100000000003</v>
      </c>
      <c r="I14" s="17">
        <v>8.92</v>
      </c>
      <c r="J14" s="18">
        <f>H14-I14</f>
        <v>8.100100000000003</v>
      </c>
      <c r="K14" s="19">
        <f>J14/I14</f>
        <v>0.90808295964125596</v>
      </c>
    </row>
    <row r="15" spans="1:11" ht="16.5" x14ac:dyDescent="0.25">
      <c r="A15" s="8" t="s">
        <v>18</v>
      </c>
      <c r="B15" s="13">
        <v>0.75</v>
      </c>
      <c r="C15" s="13">
        <f t="shared" si="5"/>
        <v>23.475999999999999</v>
      </c>
      <c r="D15" s="13">
        <f t="shared" si="6"/>
        <v>0.96666666666666679</v>
      </c>
      <c r="E15" s="31">
        <v>1.3</v>
      </c>
      <c r="F15" s="31">
        <v>0.8</v>
      </c>
      <c r="G15" s="31">
        <v>0.8</v>
      </c>
      <c r="H15" s="6">
        <f t="shared" si="7"/>
        <v>17.020100000000003</v>
      </c>
      <c r="I15" s="17">
        <v>8.92</v>
      </c>
      <c r="J15" s="18">
        <f>H15-I15</f>
        <v>8.100100000000003</v>
      </c>
      <c r="K15" s="19">
        <f t="shared" ref="K15:K43" si="8">J15/I15</f>
        <v>0.90808295964125596</v>
      </c>
    </row>
    <row r="16" spans="1:11" ht="16.5" x14ac:dyDescent="0.25">
      <c r="A16" s="8" t="s">
        <v>19</v>
      </c>
      <c r="B16" s="13">
        <v>0.75</v>
      </c>
      <c r="C16" s="13">
        <f t="shared" si="5"/>
        <v>23.475999999999999</v>
      </c>
      <c r="D16" s="13">
        <f t="shared" si="6"/>
        <v>0.96666666666666679</v>
      </c>
      <c r="E16" s="31">
        <v>1.3</v>
      </c>
      <c r="F16" s="31">
        <v>0.8</v>
      </c>
      <c r="G16" s="31">
        <v>0.8</v>
      </c>
      <c r="H16" s="6">
        <f t="shared" si="7"/>
        <v>17.020100000000003</v>
      </c>
      <c r="I16" s="17">
        <v>8.92</v>
      </c>
      <c r="J16" s="18">
        <f>H16-I16</f>
        <v>8.100100000000003</v>
      </c>
      <c r="K16" s="19">
        <f t="shared" si="8"/>
        <v>0.90808295964125596</v>
      </c>
    </row>
    <row r="17" spans="1:11" ht="16.5" x14ac:dyDescent="0.25">
      <c r="A17" s="88" t="s">
        <v>20</v>
      </c>
      <c r="B17" s="88"/>
      <c r="C17" s="88"/>
      <c r="D17" s="88"/>
      <c r="E17" s="88"/>
      <c r="F17" s="88"/>
      <c r="G17" s="88"/>
      <c r="H17" s="88"/>
      <c r="I17" s="11"/>
      <c r="J17" s="12"/>
      <c r="K17" s="21"/>
    </row>
    <row r="18" spans="1:11" ht="21" customHeight="1" x14ac:dyDescent="0.25">
      <c r="A18" s="9" t="s">
        <v>21</v>
      </c>
      <c r="B18" s="13">
        <v>0.75</v>
      </c>
      <c r="C18" s="13">
        <f>23476*0.001</f>
        <v>23.475999999999999</v>
      </c>
      <c r="D18" s="13">
        <f>(E18+F18+G18)/3</f>
        <v>0.96666666666666679</v>
      </c>
      <c r="E18" s="31">
        <v>1.3</v>
      </c>
      <c r="F18" s="31">
        <v>0.8</v>
      </c>
      <c r="G18" s="31">
        <v>0.8</v>
      </c>
      <c r="H18" s="6">
        <f>B18*C18*D18</f>
        <v>17.020100000000003</v>
      </c>
      <c r="I18" s="17">
        <v>8.92</v>
      </c>
      <c r="J18" s="18">
        <f>H18-I18</f>
        <v>8.100100000000003</v>
      </c>
      <c r="K18" s="19">
        <f>J18/I18</f>
        <v>0.90808295964125596</v>
      </c>
    </row>
    <row r="19" spans="1:11" ht="16.5" x14ac:dyDescent="0.25">
      <c r="A19" s="88" t="s">
        <v>22</v>
      </c>
      <c r="B19" s="88"/>
      <c r="C19" s="88"/>
      <c r="D19" s="88"/>
      <c r="E19" s="88"/>
      <c r="F19" s="88"/>
      <c r="G19" s="88"/>
      <c r="H19" s="88"/>
      <c r="I19" s="11"/>
      <c r="J19" s="12"/>
      <c r="K19" s="21"/>
    </row>
    <row r="20" spans="1:11" ht="16.5" x14ac:dyDescent="0.25">
      <c r="A20" s="8" t="s">
        <v>23</v>
      </c>
      <c r="B20" s="13">
        <v>0.75</v>
      </c>
      <c r="C20" s="13">
        <f>23476*0.001</f>
        <v>23.475999999999999</v>
      </c>
      <c r="D20" s="13">
        <f>(E20+F20+G20)/3</f>
        <v>0.96666666666666679</v>
      </c>
      <c r="E20" s="31">
        <v>1.3</v>
      </c>
      <c r="F20" s="31">
        <v>0.8</v>
      </c>
      <c r="G20" s="31">
        <v>0.8</v>
      </c>
      <c r="H20" s="6">
        <f>B20*C20*D20</f>
        <v>17.020100000000003</v>
      </c>
      <c r="I20" s="17">
        <v>8.92</v>
      </c>
      <c r="J20" s="18">
        <f>H20-I20</f>
        <v>8.100100000000003</v>
      </c>
      <c r="K20" s="19">
        <f t="shared" si="8"/>
        <v>0.90808295964125596</v>
      </c>
    </row>
    <row r="21" spans="1:11" ht="16.5" x14ac:dyDescent="0.25">
      <c r="A21" s="88" t="s">
        <v>24</v>
      </c>
      <c r="B21" s="88"/>
      <c r="C21" s="88"/>
      <c r="D21" s="88"/>
      <c r="E21" s="88"/>
      <c r="F21" s="88"/>
      <c r="G21" s="88"/>
      <c r="H21" s="88"/>
      <c r="I21" s="11"/>
      <c r="J21" s="12"/>
      <c r="K21" s="21"/>
    </row>
    <row r="22" spans="1:11" ht="16.5" x14ac:dyDescent="0.25">
      <c r="A22" s="8" t="s">
        <v>25</v>
      </c>
      <c r="B22" s="13">
        <v>0.75</v>
      </c>
      <c r="C22" s="14">
        <f t="shared" ref="C22:C23" si="9">23476*0.001</f>
        <v>23.475999999999999</v>
      </c>
      <c r="D22" s="14">
        <f t="shared" ref="D22:D23" si="10">(E22+F22+G22)/3</f>
        <v>0.96666666666666679</v>
      </c>
      <c r="E22" s="29">
        <v>1.3</v>
      </c>
      <c r="F22" s="29">
        <v>0.8</v>
      </c>
      <c r="G22" s="29">
        <v>0.8</v>
      </c>
      <c r="H22" s="6">
        <f t="shared" ref="H22:H23" si="11">B22*C22*D22</f>
        <v>17.020100000000003</v>
      </c>
      <c r="I22" s="17">
        <v>8.92</v>
      </c>
      <c r="J22" s="18">
        <f>H22-I22</f>
        <v>8.100100000000003</v>
      </c>
      <c r="K22" s="19">
        <f t="shared" si="8"/>
        <v>0.90808295964125596</v>
      </c>
    </row>
    <row r="23" spans="1:11" ht="16.5" x14ac:dyDescent="0.25">
      <c r="A23" s="8" t="s">
        <v>26</v>
      </c>
      <c r="B23" s="13">
        <v>0.75</v>
      </c>
      <c r="C23" s="14">
        <f t="shared" si="9"/>
        <v>23.475999999999999</v>
      </c>
      <c r="D23" s="14">
        <f t="shared" si="10"/>
        <v>0.96666666666666679</v>
      </c>
      <c r="E23" s="29">
        <v>1.3</v>
      </c>
      <c r="F23" s="29">
        <v>0.8</v>
      </c>
      <c r="G23" s="29">
        <v>0.8</v>
      </c>
      <c r="H23" s="6">
        <f t="shared" si="11"/>
        <v>17.020100000000003</v>
      </c>
      <c r="I23" s="17">
        <v>8.92</v>
      </c>
      <c r="J23" s="18">
        <f>H23-I23</f>
        <v>8.100100000000003</v>
      </c>
      <c r="K23" s="19">
        <f t="shared" si="8"/>
        <v>0.90808295964125596</v>
      </c>
    </row>
    <row r="24" spans="1:11" ht="16.5" x14ac:dyDescent="0.25">
      <c r="A24" s="88" t="s">
        <v>27</v>
      </c>
      <c r="B24" s="88"/>
      <c r="C24" s="88"/>
      <c r="D24" s="88"/>
      <c r="E24" s="88"/>
      <c r="F24" s="88"/>
      <c r="G24" s="88"/>
      <c r="H24" s="88"/>
      <c r="I24" s="11"/>
      <c r="J24" s="12"/>
      <c r="K24" s="21"/>
    </row>
    <row r="25" spans="1:11" ht="16.5" x14ac:dyDescent="0.25">
      <c r="A25" s="7" t="s">
        <v>28</v>
      </c>
      <c r="B25" s="13">
        <v>0.75</v>
      </c>
      <c r="C25" s="14">
        <f t="shared" ref="C25:C26" si="12">23476*0.001</f>
        <v>23.475999999999999</v>
      </c>
      <c r="D25" s="14">
        <f t="shared" ref="D25:D26" si="13">(E25+F25+G25)/3</f>
        <v>0.96666666666666679</v>
      </c>
      <c r="E25" s="29">
        <v>1.3</v>
      </c>
      <c r="F25" s="29">
        <v>0.8</v>
      </c>
      <c r="G25" s="29">
        <v>0.8</v>
      </c>
      <c r="H25" s="6">
        <f t="shared" ref="H25:H26" si="14">B25*C25*D25</f>
        <v>17.020100000000003</v>
      </c>
      <c r="I25" s="17">
        <v>8.92</v>
      </c>
      <c r="J25" s="18">
        <f>H25-I25</f>
        <v>8.100100000000003</v>
      </c>
      <c r="K25" s="19">
        <f t="shared" si="8"/>
        <v>0.90808295964125596</v>
      </c>
    </row>
    <row r="26" spans="1:11" ht="16.5" x14ac:dyDescent="0.25">
      <c r="A26" s="7" t="s">
        <v>29</v>
      </c>
      <c r="B26" s="13">
        <v>0.75</v>
      </c>
      <c r="C26" s="14">
        <f t="shared" si="12"/>
        <v>23.475999999999999</v>
      </c>
      <c r="D26" s="14">
        <f t="shared" si="13"/>
        <v>0.96666666666666679</v>
      </c>
      <c r="E26" s="29">
        <v>1.3</v>
      </c>
      <c r="F26" s="29">
        <v>0.8</v>
      </c>
      <c r="G26" s="29">
        <v>0.8</v>
      </c>
      <c r="H26" s="6">
        <f t="shared" si="14"/>
        <v>17.020100000000003</v>
      </c>
      <c r="I26" s="17">
        <v>8.92</v>
      </c>
      <c r="J26" s="18">
        <f>H26-I26</f>
        <v>8.100100000000003</v>
      </c>
      <c r="K26" s="19">
        <f t="shared" si="8"/>
        <v>0.90808295964125596</v>
      </c>
    </row>
    <row r="27" spans="1:11" ht="16.5" x14ac:dyDescent="0.25">
      <c r="A27" s="88" t="s">
        <v>30</v>
      </c>
      <c r="B27" s="88"/>
      <c r="C27" s="88"/>
      <c r="D27" s="88"/>
      <c r="E27" s="88"/>
      <c r="F27" s="88"/>
      <c r="G27" s="88"/>
      <c r="H27" s="88"/>
      <c r="I27" s="11"/>
      <c r="J27" s="12"/>
      <c r="K27" s="21"/>
    </row>
    <row r="28" spans="1:11" ht="16.5" x14ac:dyDescent="0.25">
      <c r="A28" s="7" t="s">
        <v>31</v>
      </c>
      <c r="B28" s="13">
        <v>0.75</v>
      </c>
      <c r="C28" s="14">
        <f t="shared" ref="C28:C32" si="15">23476*0.001</f>
        <v>23.475999999999999</v>
      </c>
      <c r="D28" s="14">
        <f t="shared" ref="D28:D32" si="16">(E28+F28+G28)/3</f>
        <v>0.96666666666666679</v>
      </c>
      <c r="E28" s="29">
        <v>1.3</v>
      </c>
      <c r="F28" s="29">
        <v>0.8</v>
      </c>
      <c r="G28" s="29">
        <v>0.8</v>
      </c>
      <c r="H28" s="6">
        <f t="shared" ref="H28:H32" si="17">B28*C28*D28</f>
        <v>17.020100000000003</v>
      </c>
      <c r="I28" s="17">
        <v>8.92</v>
      </c>
      <c r="J28" s="18">
        <f>H28-I28</f>
        <v>8.100100000000003</v>
      </c>
      <c r="K28" s="19">
        <f>J28/I28</f>
        <v>0.90808295964125596</v>
      </c>
    </row>
    <row r="29" spans="1:11" ht="16.5" x14ac:dyDescent="0.25">
      <c r="A29" s="7" t="s">
        <v>32</v>
      </c>
      <c r="B29" s="13">
        <v>0.75</v>
      </c>
      <c r="C29" s="14">
        <f t="shared" si="15"/>
        <v>23.475999999999999</v>
      </c>
      <c r="D29" s="14">
        <f t="shared" si="16"/>
        <v>0.96666666666666679</v>
      </c>
      <c r="E29" s="29">
        <v>1.3</v>
      </c>
      <c r="F29" s="29">
        <v>0.8</v>
      </c>
      <c r="G29" s="29">
        <v>0.8</v>
      </c>
      <c r="H29" s="6">
        <f t="shared" si="17"/>
        <v>17.020100000000003</v>
      </c>
      <c r="I29" s="17">
        <v>8.92</v>
      </c>
      <c r="J29" s="18">
        <f>H29-I29</f>
        <v>8.100100000000003</v>
      </c>
      <c r="K29" s="19">
        <f>J29/I29</f>
        <v>0.90808295964125596</v>
      </c>
    </row>
    <row r="30" spans="1:11" ht="16.5" x14ac:dyDescent="0.25">
      <c r="A30" s="7" t="s">
        <v>33</v>
      </c>
      <c r="B30" s="13">
        <v>0.75</v>
      </c>
      <c r="C30" s="14">
        <f t="shared" si="15"/>
        <v>23.475999999999999</v>
      </c>
      <c r="D30" s="14">
        <f t="shared" si="16"/>
        <v>0.96666666666666679</v>
      </c>
      <c r="E30" s="29">
        <v>1.3</v>
      </c>
      <c r="F30" s="29">
        <v>0.8</v>
      </c>
      <c r="G30" s="29">
        <v>0.8</v>
      </c>
      <c r="H30" s="6">
        <f t="shared" si="17"/>
        <v>17.020100000000003</v>
      </c>
      <c r="I30" s="17">
        <v>8.92</v>
      </c>
      <c r="J30" s="18">
        <f>H30-I30</f>
        <v>8.100100000000003</v>
      </c>
      <c r="K30" s="19">
        <f t="shared" si="8"/>
        <v>0.90808295964125596</v>
      </c>
    </row>
    <row r="31" spans="1:11" ht="16.5" x14ac:dyDescent="0.25">
      <c r="A31" s="7" t="s">
        <v>34</v>
      </c>
      <c r="B31" s="13">
        <v>0.75</v>
      </c>
      <c r="C31" s="14">
        <f t="shared" si="15"/>
        <v>23.475999999999999</v>
      </c>
      <c r="D31" s="14">
        <f t="shared" si="16"/>
        <v>0.96666666666666679</v>
      </c>
      <c r="E31" s="29">
        <v>1.3</v>
      </c>
      <c r="F31" s="29">
        <v>0.8</v>
      </c>
      <c r="G31" s="29">
        <v>0.8</v>
      </c>
      <c r="H31" s="6">
        <f t="shared" si="17"/>
        <v>17.020100000000003</v>
      </c>
      <c r="I31" s="17">
        <v>8.92</v>
      </c>
      <c r="J31" s="18">
        <f>H31-I31</f>
        <v>8.100100000000003</v>
      </c>
      <c r="K31" s="19">
        <f t="shared" si="8"/>
        <v>0.90808295964125596</v>
      </c>
    </row>
    <row r="32" spans="1:11" ht="16.5" x14ac:dyDescent="0.25">
      <c r="A32" s="8" t="s">
        <v>35</v>
      </c>
      <c r="B32" s="13">
        <v>0.75</v>
      </c>
      <c r="C32" s="14">
        <f t="shared" si="15"/>
        <v>23.475999999999999</v>
      </c>
      <c r="D32" s="14">
        <f t="shared" si="16"/>
        <v>0.96666666666666679</v>
      </c>
      <c r="E32" s="29">
        <v>1.3</v>
      </c>
      <c r="F32" s="29">
        <v>0.8</v>
      </c>
      <c r="G32" s="29">
        <v>0.8</v>
      </c>
      <c r="H32" s="6">
        <f t="shared" si="17"/>
        <v>17.020100000000003</v>
      </c>
      <c r="I32" s="17">
        <v>8.92</v>
      </c>
      <c r="J32" s="18">
        <f>H32-I32</f>
        <v>8.100100000000003</v>
      </c>
      <c r="K32" s="19">
        <f t="shared" si="8"/>
        <v>0.90808295964125596</v>
      </c>
    </row>
    <row r="33" spans="1:11" ht="16.5" x14ac:dyDescent="0.25">
      <c r="A33" s="88" t="s">
        <v>36</v>
      </c>
      <c r="B33" s="88"/>
      <c r="C33" s="88"/>
      <c r="D33" s="88"/>
      <c r="E33" s="88"/>
      <c r="F33" s="88"/>
      <c r="G33" s="88"/>
      <c r="H33" s="88"/>
      <c r="I33" s="11"/>
      <c r="J33" s="12"/>
      <c r="K33" s="21"/>
    </row>
    <row r="34" spans="1:11" ht="16.5" x14ac:dyDescent="0.25">
      <c r="A34" s="8" t="s">
        <v>37</v>
      </c>
      <c r="B34" s="13">
        <v>0.75</v>
      </c>
      <c r="C34" s="14">
        <f t="shared" ref="C34:C43" si="18">23476*0.001</f>
        <v>23.475999999999999</v>
      </c>
      <c r="D34" s="14">
        <f t="shared" ref="D34:D43" si="19">(E34+F34+G34)/3</f>
        <v>0.96666666666666679</v>
      </c>
      <c r="E34" s="29">
        <v>1.3</v>
      </c>
      <c r="F34" s="29">
        <v>0.8</v>
      </c>
      <c r="G34" s="29">
        <v>0.8</v>
      </c>
      <c r="H34" s="6">
        <f t="shared" ref="H34:H43" si="20">B34*C34*D34</f>
        <v>17.020100000000003</v>
      </c>
      <c r="I34" s="17">
        <v>8.92</v>
      </c>
      <c r="J34" s="18">
        <f t="shared" ref="J34:J43" si="21">H34-I34</f>
        <v>8.100100000000003</v>
      </c>
      <c r="K34" s="19">
        <f>J34/I34</f>
        <v>0.90808295964125596</v>
      </c>
    </row>
    <row r="35" spans="1:11" ht="16.5" x14ac:dyDescent="0.25">
      <c r="A35" s="8" t="s">
        <v>38</v>
      </c>
      <c r="B35" s="13">
        <v>0.75</v>
      </c>
      <c r="C35" s="14">
        <f t="shared" si="18"/>
        <v>23.475999999999999</v>
      </c>
      <c r="D35" s="14">
        <f t="shared" si="19"/>
        <v>0.96666666666666679</v>
      </c>
      <c r="E35" s="29">
        <v>1.3</v>
      </c>
      <c r="F35" s="29">
        <v>0.8</v>
      </c>
      <c r="G35" s="29">
        <v>0.8</v>
      </c>
      <c r="H35" s="6">
        <f t="shared" si="20"/>
        <v>17.020100000000003</v>
      </c>
      <c r="I35" s="17">
        <v>8.92</v>
      </c>
      <c r="J35" s="18">
        <f t="shared" si="21"/>
        <v>8.100100000000003</v>
      </c>
      <c r="K35" s="19">
        <f t="shared" si="8"/>
        <v>0.90808295964125596</v>
      </c>
    </row>
    <row r="36" spans="1:11" ht="16.5" x14ac:dyDescent="0.25">
      <c r="A36" s="8" t="s">
        <v>39</v>
      </c>
      <c r="B36" s="13">
        <v>0.75</v>
      </c>
      <c r="C36" s="14">
        <f t="shared" si="18"/>
        <v>23.475999999999999</v>
      </c>
      <c r="D36" s="14">
        <f t="shared" si="19"/>
        <v>0.96666666666666679</v>
      </c>
      <c r="E36" s="29">
        <v>1.3</v>
      </c>
      <c r="F36" s="29">
        <v>0.8</v>
      </c>
      <c r="G36" s="29">
        <v>0.8</v>
      </c>
      <c r="H36" s="6">
        <f t="shared" si="20"/>
        <v>17.020100000000003</v>
      </c>
      <c r="I36" s="17">
        <v>8.92</v>
      </c>
      <c r="J36" s="18">
        <f t="shared" si="21"/>
        <v>8.100100000000003</v>
      </c>
      <c r="K36" s="19">
        <f>J36/I36</f>
        <v>0.90808295964125596</v>
      </c>
    </row>
    <row r="37" spans="1:11" ht="16.5" x14ac:dyDescent="0.25">
      <c r="A37" s="8" t="s">
        <v>40</v>
      </c>
      <c r="B37" s="13">
        <v>0.75</v>
      </c>
      <c r="C37" s="14">
        <f t="shared" si="18"/>
        <v>23.475999999999999</v>
      </c>
      <c r="D37" s="14">
        <f t="shared" si="19"/>
        <v>0.96666666666666679</v>
      </c>
      <c r="E37" s="29">
        <v>1.3</v>
      </c>
      <c r="F37" s="29">
        <v>0.8</v>
      </c>
      <c r="G37" s="29">
        <v>0.8</v>
      </c>
      <c r="H37" s="6">
        <f t="shared" si="20"/>
        <v>17.020100000000003</v>
      </c>
      <c r="I37" s="17">
        <v>8.92</v>
      </c>
      <c r="J37" s="18">
        <f t="shared" si="21"/>
        <v>8.100100000000003</v>
      </c>
      <c r="K37" s="19">
        <f t="shared" si="8"/>
        <v>0.90808295964125596</v>
      </c>
    </row>
    <row r="38" spans="1:11" ht="16.5" x14ac:dyDescent="0.25">
      <c r="A38" s="8" t="s">
        <v>41</v>
      </c>
      <c r="B38" s="13">
        <v>0.75</v>
      </c>
      <c r="C38" s="14">
        <f t="shared" si="18"/>
        <v>23.475999999999999</v>
      </c>
      <c r="D38" s="14">
        <f t="shared" si="19"/>
        <v>0.96666666666666679</v>
      </c>
      <c r="E38" s="29">
        <v>1.3</v>
      </c>
      <c r="F38" s="29">
        <v>0.8</v>
      </c>
      <c r="G38" s="29">
        <v>0.8</v>
      </c>
      <c r="H38" s="6">
        <f t="shared" si="20"/>
        <v>17.020100000000003</v>
      </c>
      <c r="I38" s="17">
        <v>8.92</v>
      </c>
      <c r="J38" s="18">
        <f t="shared" si="21"/>
        <v>8.100100000000003</v>
      </c>
      <c r="K38" s="19">
        <f>J38/I38</f>
        <v>0.90808295964125596</v>
      </c>
    </row>
    <row r="39" spans="1:11" ht="16.5" x14ac:dyDescent="0.25">
      <c r="A39" s="8" t="s">
        <v>42</v>
      </c>
      <c r="B39" s="13">
        <v>0.75</v>
      </c>
      <c r="C39" s="14">
        <f t="shared" si="18"/>
        <v>23.475999999999999</v>
      </c>
      <c r="D39" s="14">
        <f t="shared" si="19"/>
        <v>0.96666666666666679</v>
      </c>
      <c r="E39" s="29">
        <v>1.3</v>
      </c>
      <c r="F39" s="29">
        <v>0.8</v>
      </c>
      <c r="G39" s="29">
        <v>0.8</v>
      </c>
      <c r="H39" s="6">
        <f t="shared" si="20"/>
        <v>17.020100000000003</v>
      </c>
      <c r="I39" s="17">
        <v>8.92</v>
      </c>
      <c r="J39" s="18">
        <f t="shared" si="21"/>
        <v>8.100100000000003</v>
      </c>
      <c r="K39" s="19">
        <f t="shared" si="8"/>
        <v>0.90808295964125596</v>
      </c>
    </row>
    <row r="40" spans="1:11" ht="16.5" x14ac:dyDescent="0.25">
      <c r="A40" s="8" t="s">
        <v>43</v>
      </c>
      <c r="B40" s="13">
        <v>0.75</v>
      </c>
      <c r="C40" s="14">
        <f t="shared" si="18"/>
        <v>23.475999999999999</v>
      </c>
      <c r="D40" s="14">
        <f t="shared" si="19"/>
        <v>0.96666666666666679</v>
      </c>
      <c r="E40" s="29">
        <v>1.3</v>
      </c>
      <c r="F40" s="29">
        <v>0.8</v>
      </c>
      <c r="G40" s="29">
        <v>0.8</v>
      </c>
      <c r="H40" s="6">
        <f t="shared" si="20"/>
        <v>17.020100000000003</v>
      </c>
      <c r="I40" s="17">
        <v>8.92</v>
      </c>
      <c r="J40" s="18">
        <f t="shared" si="21"/>
        <v>8.100100000000003</v>
      </c>
      <c r="K40" s="19">
        <f t="shared" si="8"/>
        <v>0.90808295964125596</v>
      </c>
    </row>
    <row r="41" spans="1:11" ht="16.5" x14ac:dyDescent="0.25">
      <c r="A41" s="8" t="s">
        <v>44</v>
      </c>
      <c r="B41" s="13">
        <v>0.75</v>
      </c>
      <c r="C41" s="14">
        <f t="shared" si="18"/>
        <v>23.475999999999999</v>
      </c>
      <c r="D41" s="14">
        <f>(E41+F41+G41)/3</f>
        <v>0.96666666666666679</v>
      </c>
      <c r="E41" s="29">
        <v>1.3</v>
      </c>
      <c r="F41" s="29">
        <v>0.8</v>
      </c>
      <c r="G41" s="29">
        <v>0.8</v>
      </c>
      <c r="H41" s="6">
        <f t="shared" si="20"/>
        <v>17.020100000000003</v>
      </c>
      <c r="I41" s="17">
        <v>8.92</v>
      </c>
      <c r="J41" s="18">
        <f t="shared" si="21"/>
        <v>8.100100000000003</v>
      </c>
      <c r="K41" s="19">
        <f t="shared" si="8"/>
        <v>0.90808295964125596</v>
      </c>
    </row>
    <row r="42" spans="1:11" ht="16.5" x14ac:dyDescent="0.25">
      <c r="A42" s="8" t="s">
        <v>45</v>
      </c>
      <c r="B42" s="13">
        <v>0.75</v>
      </c>
      <c r="C42" s="14">
        <f t="shared" si="18"/>
        <v>23.475999999999999</v>
      </c>
      <c r="D42" s="14">
        <f t="shared" si="19"/>
        <v>0.96666666666666679</v>
      </c>
      <c r="E42" s="29">
        <v>1.3</v>
      </c>
      <c r="F42" s="29">
        <v>0.8</v>
      </c>
      <c r="G42" s="29">
        <v>0.8</v>
      </c>
      <c r="H42" s="6">
        <f t="shared" si="20"/>
        <v>17.020100000000003</v>
      </c>
      <c r="I42" s="17">
        <v>8.92</v>
      </c>
      <c r="J42" s="18">
        <f t="shared" si="21"/>
        <v>8.100100000000003</v>
      </c>
      <c r="K42" s="19">
        <f t="shared" si="8"/>
        <v>0.90808295964125596</v>
      </c>
    </row>
    <row r="43" spans="1:11" ht="16.5" x14ac:dyDescent="0.25">
      <c r="A43" s="8" t="s">
        <v>46</v>
      </c>
      <c r="B43" s="13">
        <v>0.75</v>
      </c>
      <c r="C43" s="14">
        <f t="shared" si="18"/>
        <v>23.475999999999999</v>
      </c>
      <c r="D43" s="14">
        <f t="shared" si="19"/>
        <v>0.96666666666666679</v>
      </c>
      <c r="E43" s="29">
        <v>1.3</v>
      </c>
      <c r="F43" s="29">
        <v>0.8</v>
      </c>
      <c r="G43" s="29">
        <v>0.8</v>
      </c>
      <c r="H43" s="6">
        <f t="shared" si="20"/>
        <v>17.020100000000003</v>
      </c>
      <c r="I43" s="17">
        <v>8.92</v>
      </c>
      <c r="J43" s="18">
        <f t="shared" si="21"/>
        <v>8.100100000000003</v>
      </c>
      <c r="K43" s="19">
        <f t="shared" si="8"/>
        <v>0.90808295964125596</v>
      </c>
    </row>
    <row r="44" spans="1:11" ht="16.5" x14ac:dyDescent="0.25">
      <c r="A44" s="86" t="s">
        <v>47</v>
      </c>
      <c r="B44" s="86"/>
      <c r="C44" s="86"/>
      <c r="D44" s="86"/>
      <c r="E44" s="86"/>
      <c r="F44" s="86"/>
      <c r="G44" s="86"/>
      <c r="H44" s="86"/>
      <c r="I44" s="11"/>
      <c r="J44" s="12"/>
      <c r="K44" s="21"/>
    </row>
    <row r="45" spans="1:11" ht="16.5" x14ac:dyDescent="0.25">
      <c r="A45" s="8" t="s">
        <v>48</v>
      </c>
      <c r="B45" s="13">
        <v>0.75</v>
      </c>
      <c r="C45" s="14">
        <f>23476*0.001</f>
        <v>23.475999999999999</v>
      </c>
      <c r="D45" s="14">
        <f>(E45+F45+G45)/3</f>
        <v>0.96666666666666679</v>
      </c>
      <c r="E45" s="29">
        <v>1.3</v>
      </c>
      <c r="F45" s="29">
        <v>0.8</v>
      </c>
      <c r="G45" s="29">
        <v>0.8</v>
      </c>
      <c r="H45" s="6">
        <f>B45*C45*D45</f>
        <v>17.020100000000003</v>
      </c>
      <c r="I45" s="17">
        <v>8.92</v>
      </c>
      <c r="J45" s="18">
        <f>H45-I45</f>
        <v>8.100100000000003</v>
      </c>
      <c r="K45" s="19">
        <f>J45/I45</f>
        <v>0.90808295964125596</v>
      </c>
    </row>
  </sheetData>
  <mergeCells count="11">
    <mergeCell ref="A21:H21"/>
    <mergeCell ref="A24:H24"/>
    <mergeCell ref="A27:H27"/>
    <mergeCell ref="A33:H33"/>
    <mergeCell ref="A44:H44"/>
    <mergeCell ref="A19:H19"/>
    <mergeCell ref="A2:H2"/>
    <mergeCell ref="A4:H4"/>
    <mergeCell ref="A11:H11"/>
    <mergeCell ref="A12:H12"/>
    <mergeCell ref="A17:H17"/>
  </mergeCells>
  <pageMargins left="0" right="0" top="0" bottom="0" header="0.31496062992125984" footer="0.31496062992125984"/>
  <pageSetup paperSize="9" scale="7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H13" sqref="H13:H38"/>
    </sheetView>
  </sheetViews>
  <sheetFormatPr defaultRowHeight="15.75" x14ac:dyDescent="0.25"/>
  <cols>
    <col min="1" max="1" width="23.28515625" style="61" customWidth="1"/>
    <col min="2" max="2" width="9.140625" style="61" customWidth="1"/>
    <col min="3" max="3" width="9.5703125" style="61" bestFit="1" customWidth="1"/>
    <col min="4" max="4" width="9.42578125" style="61" customWidth="1"/>
    <col min="5" max="7" width="9.140625" style="61" customWidth="1"/>
    <col min="8" max="8" width="10.7109375" style="61" customWidth="1"/>
    <col min="9" max="11" width="10.7109375" style="80" customWidth="1"/>
    <col min="12" max="12" width="10.7109375" style="60" customWidth="1"/>
    <col min="13" max="15" width="12.42578125" style="60" customWidth="1"/>
    <col min="16" max="16" width="10.7109375" style="83" customWidth="1"/>
    <col min="17" max="16384" width="9.140625" style="61"/>
  </cols>
  <sheetData>
    <row r="1" spans="1:16" x14ac:dyDescent="0.25">
      <c r="A1" s="90" t="s">
        <v>67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6" s="81" customFormat="1" ht="94.5" x14ac:dyDescent="0.25">
      <c r="A2" s="62" t="s">
        <v>66</v>
      </c>
      <c r="B2" s="62" t="s">
        <v>70</v>
      </c>
      <c r="C2" s="62" t="s">
        <v>71</v>
      </c>
      <c r="D2" s="62" t="s">
        <v>72</v>
      </c>
      <c r="E2" s="62" t="s">
        <v>73</v>
      </c>
      <c r="F2" s="62" t="s">
        <v>74</v>
      </c>
      <c r="G2" s="62" t="s">
        <v>75</v>
      </c>
      <c r="H2" s="62" t="s">
        <v>63</v>
      </c>
      <c r="I2" s="63" t="s">
        <v>64</v>
      </c>
      <c r="J2" s="63" t="s">
        <v>51</v>
      </c>
      <c r="K2" s="63" t="s">
        <v>65</v>
      </c>
      <c r="L2" s="64" t="s">
        <v>69</v>
      </c>
      <c r="M2" s="63" t="s">
        <v>76</v>
      </c>
      <c r="N2" s="64" t="s">
        <v>77</v>
      </c>
      <c r="O2" s="64" t="s">
        <v>68</v>
      </c>
      <c r="P2" s="65" t="s">
        <v>78</v>
      </c>
    </row>
    <row r="3" spans="1:16" x14ac:dyDescent="0.25">
      <c r="A3" s="91" t="s">
        <v>6</v>
      </c>
      <c r="B3" s="92"/>
      <c r="C3" s="92"/>
      <c r="D3" s="92"/>
      <c r="E3" s="92"/>
      <c r="F3" s="92"/>
      <c r="G3" s="92"/>
      <c r="H3" s="92"/>
      <c r="I3" s="93"/>
      <c r="J3" s="93"/>
      <c r="K3" s="93"/>
      <c r="L3" s="93"/>
      <c r="M3" s="93"/>
      <c r="N3" s="93"/>
      <c r="O3" s="93"/>
      <c r="P3" s="94"/>
    </row>
    <row r="4" spans="1:16" x14ac:dyDescent="0.25">
      <c r="A4" s="66" t="s">
        <v>61</v>
      </c>
      <c r="B4" s="67">
        <v>0.41547553420469574</v>
      </c>
      <c r="C4" s="68">
        <v>65.697000000000003</v>
      </c>
      <c r="D4" s="68">
        <f>(E4+F4+G4)/3</f>
        <v>1.3</v>
      </c>
      <c r="E4" s="69">
        <v>1.3</v>
      </c>
      <c r="F4" s="69">
        <v>1.3</v>
      </c>
      <c r="G4" s="69">
        <v>1.3</v>
      </c>
      <c r="H4" s="70">
        <f>B4*C4*D4</f>
        <v>35.484145021839666</v>
      </c>
      <c r="I4" s="71">
        <v>27.217398291200766</v>
      </c>
      <c r="J4" s="71">
        <f>H4-I4</f>
        <v>8.2667467306389</v>
      </c>
      <c r="K4" s="72">
        <f>J4/I4</f>
        <v>0.3037302332203991</v>
      </c>
      <c r="L4" s="73" t="s">
        <v>79</v>
      </c>
      <c r="M4" s="74" t="e">
        <f>L4*I4</f>
        <v>#VALUE!</v>
      </c>
      <c r="N4" s="73" t="e">
        <f>L4*H4</f>
        <v>#VALUE!</v>
      </c>
      <c r="O4" s="73" t="e">
        <f>N4/30</f>
        <v>#VALUE!</v>
      </c>
      <c r="P4" s="82" t="e">
        <f>N4-M4</f>
        <v>#VALUE!</v>
      </c>
    </row>
    <row r="5" spans="1:16" x14ac:dyDescent="0.25">
      <c r="A5" s="91" t="s">
        <v>8</v>
      </c>
      <c r="B5" s="92"/>
      <c r="C5" s="92"/>
      <c r="D5" s="92"/>
      <c r="E5" s="92"/>
      <c r="F5" s="92"/>
      <c r="G5" s="92"/>
      <c r="H5" s="92"/>
      <c r="I5" s="93"/>
      <c r="J5" s="93"/>
      <c r="K5" s="93"/>
      <c r="L5" s="93"/>
      <c r="M5" s="93"/>
      <c r="N5" s="93"/>
      <c r="O5" s="93"/>
      <c r="P5" s="94"/>
    </row>
    <row r="6" spans="1:16" x14ac:dyDescent="0.25">
      <c r="A6" s="75" t="s">
        <v>48</v>
      </c>
      <c r="B6" s="67">
        <v>0.3709232948760024</v>
      </c>
      <c r="C6" s="67">
        <v>65.697000000000003</v>
      </c>
      <c r="D6" s="67">
        <f t="shared" ref="D6:D11" si="0">(E6+F6+G6)/3</f>
        <v>1.2333333333333334</v>
      </c>
      <c r="E6" s="76">
        <v>1.3</v>
      </c>
      <c r="F6" s="76">
        <v>1.1000000000000001</v>
      </c>
      <c r="G6" s="76">
        <v>1.3</v>
      </c>
      <c r="H6" s="77">
        <f>B6*C6*D6</f>
        <v>30.054542167611437</v>
      </c>
      <c r="I6" s="71">
        <v>23.052730850133344</v>
      </c>
      <c r="J6" s="71">
        <f t="shared" ref="J6:J11" si="1">H6-I6</f>
        <v>7.0018113174780936</v>
      </c>
      <c r="K6" s="72">
        <f t="shared" ref="K6:K11" si="2">J6/I6</f>
        <v>0.30373023322039927</v>
      </c>
      <c r="L6" s="73">
        <v>50</v>
      </c>
      <c r="M6" s="74">
        <f t="shared" ref="M6:M7" si="3">L6*I6</f>
        <v>1152.6365425066672</v>
      </c>
      <c r="N6" s="73">
        <f t="shared" ref="N6:N11" si="4">L6*H6</f>
        <v>1502.727108380572</v>
      </c>
      <c r="O6" s="73">
        <f t="shared" ref="O6:O11" si="5">N6/30</f>
        <v>50.090903612685729</v>
      </c>
      <c r="P6" s="82">
        <f t="shared" ref="P6:P38" si="6">N6-M6</f>
        <v>350.09056587390478</v>
      </c>
    </row>
    <row r="7" spans="1:16" ht="47.25" x14ac:dyDescent="0.25">
      <c r="A7" s="75" t="s">
        <v>62</v>
      </c>
      <c r="B7" s="67">
        <v>0.26368709091045406</v>
      </c>
      <c r="C7" s="67">
        <v>65.697000000000003</v>
      </c>
      <c r="D7" s="67">
        <f t="shared" si="0"/>
        <v>1.0666666666666667</v>
      </c>
      <c r="E7" s="76">
        <v>0.8</v>
      </c>
      <c r="F7" s="76">
        <v>1.1000000000000001</v>
      </c>
      <c r="G7" s="76">
        <v>1.3</v>
      </c>
      <c r="H7" s="77">
        <f>B7*C7*D7</f>
        <v>18.478347532313709</v>
      </c>
      <c r="I7" s="71">
        <v>14.173444061866661</v>
      </c>
      <c r="J7" s="71">
        <f t="shared" si="1"/>
        <v>4.3049034704470479</v>
      </c>
      <c r="K7" s="72">
        <f t="shared" si="2"/>
        <v>0.30373023322039955</v>
      </c>
      <c r="L7" s="73">
        <v>28.1</v>
      </c>
      <c r="M7" s="74">
        <f t="shared" si="3"/>
        <v>398.27377813845322</v>
      </c>
      <c r="N7" s="73">
        <f t="shared" si="4"/>
        <v>519.24156565801525</v>
      </c>
      <c r="O7" s="73">
        <f t="shared" si="5"/>
        <v>17.308052188600509</v>
      </c>
      <c r="P7" s="82">
        <f t="shared" si="6"/>
        <v>120.96778751956202</v>
      </c>
    </row>
    <row r="8" spans="1:16" ht="36.75" customHeight="1" x14ac:dyDescent="0.25">
      <c r="A8" s="75" t="s">
        <v>16</v>
      </c>
      <c r="B8" s="67">
        <v>0.31082957671173395</v>
      </c>
      <c r="C8" s="67">
        <v>65.697000000000003</v>
      </c>
      <c r="D8" s="67">
        <f t="shared" si="0"/>
        <v>1.1333333333333335</v>
      </c>
      <c r="E8" s="76">
        <v>1.3</v>
      </c>
      <c r="F8" s="76">
        <v>1.1000000000000001</v>
      </c>
      <c r="G8" s="78">
        <v>1</v>
      </c>
      <c r="H8" s="77">
        <f t="shared" ref="H8:H10" si="7">B8*C8*D8</f>
        <v>23.143313461394897</v>
      </c>
      <c r="I8" s="71">
        <v>17.751612160000011</v>
      </c>
      <c r="J8" s="71">
        <f t="shared" si="1"/>
        <v>5.3917013013948853</v>
      </c>
      <c r="K8" s="72">
        <f t="shared" si="2"/>
        <v>0.3037302332203996</v>
      </c>
      <c r="L8" s="73">
        <v>41.65</v>
      </c>
      <c r="M8" s="74">
        <f>L8*I8</f>
        <v>739.35464646400044</v>
      </c>
      <c r="N8" s="73">
        <f t="shared" si="4"/>
        <v>963.91900566709739</v>
      </c>
      <c r="O8" s="73">
        <f t="shared" si="5"/>
        <v>32.130633522236579</v>
      </c>
      <c r="P8" s="82">
        <f t="shared" si="6"/>
        <v>224.56435920309696</v>
      </c>
    </row>
    <row r="9" spans="1:16" x14ac:dyDescent="0.25">
      <c r="A9" s="75" t="s">
        <v>23</v>
      </c>
      <c r="B9" s="67">
        <v>0.31082957671173395</v>
      </c>
      <c r="C9" s="67">
        <v>65.697000000000003</v>
      </c>
      <c r="D9" s="67">
        <f t="shared" si="0"/>
        <v>1.1333333333333335</v>
      </c>
      <c r="E9" s="76">
        <v>1.3</v>
      </c>
      <c r="F9" s="76">
        <v>1.1000000000000001</v>
      </c>
      <c r="G9" s="78">
        <v>1</v>
      </c>
      <c r="H9" s="77">
        <f t="shared" si="7"/>
        <v>23.143313461394897</v>
      </c>
      <c r="I9" s="71">
        <v>17.751612160000011</v>
      </c>
      <c r="J9" s="71">
        <f t="shared" si="1"/>
        <v>5.3917013013948853</v>
      </c>
      <c r="K9" s="72">
        <f t="shared" si="2"/>
        <v>0.3037302332203996</v>
      </c>
      <c r="L9" s="73" t="s">
        <v>79</v>
      </c>
      <c r="M9" s="74" t="e">
        <f t="shared" ref="M9:M11" si="8">L9*I9</f>
        <v>#VALUE!</v>
      </c>
      <c r="N9" s="73" t="e">
        <f t="shared" si="4"/>
        <v>#VALUE!</v>
      </c>
      <c r="O9" s="73" t="e">
        <f t="shared" si="5"/>
        <v>#VALUE!</v>
      </c>
      <c r="P9" s="82" t="e">
        <f t="shared" si="6"/>
        <v>#VALUE!</v>
      </c>
    </row>
    <row r="10" spans="1:16" x14ac:dyDescent="0.25">
      <c r="A10" s="75" t="s">
        <v>28</v>
      </c>
      <c r="B10" s="67">
        <v>0.26368709091045406</v>
      </c>
      <c r="C10" s="67">
        <v>65.697000000000003</v>
      </c>
      <c r="D10" s="67">
        <f>(E10+F10+G10)/3</f>
        <v>1.0666666666666667</v>
      </c>
      <c r="E10" s="76">
        <v>1.3</v>
      </c>
      <c r="F10" s="76">
        <v>1.1000000000000001</v>
      </c>
      <c r="G10" s="78">
        <v>0.8</v>
      </c>
      <c r="H10" s="77">
        <f t="shared" si="7"/>
        <v>18.478347532313709</v>
      </c>
      <c r="I10" s="71">
        <v>14.173444061866661</v>
      </c>
      <c r="J10" s="71">
        <f t="shared" si="1"/>
        <v>4.3049034704470479</v>
      </c>
      <c r="K10" s="72">
        <f t="shared" si="2"/>
        <v>0.30373023322039955</v>
      </c>
      <c r="L10" s="73">
        <v>47.18</v>
      </c>
      <c r="M10" s="74">
        <f t="shared" si="8"/>
        <v>668.70309083886912</v>
      </c>
      <c r="N10" s="73">
        <f t="shared" si="4"/>
        <v>871.8084365745608</v>
      </c>
      <c r="O10" s="73">
        <f t="shared" si="5"/>
        <v>29.060281219152028</v>
      </c>
      <c r="P10" s="82">
        <f t="shared" si="6"/>
        <v>203.10534573569169</v>
      </c>
    </row>
    <row r="11" spans="1:16" x14ac:dyDescent="0.25">
      <c r="A11" s="75" t="s">
        <v>35</v>
      </c>
      <c r="B11" s="67">
        <v>0.31082957671173395</v>
      </c>
      <c r="C11" s="67">
        <v>65.697000000000003</v>
      </c>
      <c r="D11" s="67">
        <f t="shared" si="0"/>
        <v>1.1333333333333335</v>
      </c>
      <c r="E11" s="76">
        <v>1.3</v>
      </c>
      <c r="F11" s="76">
        <v>1.1000000000000001</v>
      </c>
      <c r="G11" s="78">
        <v>1</v>
      </c>
      <c r="H11" s="77">
        <f>B11*C11*D11</f>
        <v>23.143313461394897</v>
      </c>
      <c r="I11" s="71">
        <v>17.751612160000011</v>
      </c>
      <c r="J11" s="71">
        <f t="shared" si="1"/>
        <v>5.3917013013948853</v>
      </c>
      <c r="K11" s="72">
        <f t="shared" si="2"/>
        <v>0.3037302332203996</v>
      </c>
      <c r="L11" s="73">
        <v>25.9</v>
      </c>
      <c r="M11" s="74">
        <f t="shared" si="8"/>
        <v>459.76675494400024</v>
      </c>
      <c r="N11" s="73">
        <f t="shared" si="4"/>
        <v>599.41181865012777</v>
      </c>
      <c r="O11" s="73">
        <f t="shared" si="5"/>
        <v>19.98039395500426</v>
      </c>
      <c r="P11" s="82">
        <f t="shared" si="6"/>
        <v>139.64506370612753</v>
      </c>
    </row>
    <row r="12" spans="1:16" x14ac:dyDescent="0.25">
      <c r="A12" s="95" t="s">
        <v>14</v>
      </c>
      <c r="B12" s="96"/>
      <c r="C12" s="96"/>
      <c r="D12" s="96"/>
      <c r="E12" s="96"/>
      <c r="F12" s="96"/>
      <c r="G12" s="96"/>
      <c r="H12" s="96"/>
      <c r="I12" s="93"/>
      <c r="J12" s="93"/>
      <c r="K12" s="93"/>
      <c r="L12" s="93"/>
      <c r="M12" s="93"/>
      <c r="N12" s="93"/>
      <c r="O12" s="93"/>
      <c r="P12" s="94"/>
    </row>
    <row r="13" spans="1:16" x14ac:dyDescent="0.25">
      <c r="A13" s="75" t="s">
        <v>16</v>
      </c>
      <c r="B13" s="67">
        <v>0.2113641121639786</v>
      </c>
      <c r="C13" s="67">
        <v>65.697000000000003</v>
      </c>
      <c r="D13" s="67">
        <f t="shared" ref="D13:D16" si="9">(E13+F13+G13)/3</f>
        <v>0.96666666666666679</v>
      </c>
      <c r="E13" s="76">
        <v>1.3</v>
      </c>
      <c r="F13" s="76">
        <v>0.8</v>
      </c>
      <c r="G13" s="76">
        <v>0.8</v>
      </c>
      <c r="H13" s="77">
        <f t="shared" ref="H13:H16" si="10">B13*C13*D13</f>
        <v>13.423121807609007</v>
      </c>
      <c r="I13" s="71">
        <v>10.295935052799985</v>
      </c>
      <c r="J13" s="71">
        <f t="shared" ref="J13:J37" si="11">H13-I13</f>
        <v>3.1271867548090224</v>
      </c>
      <c r="K13" s="72">
        <f>J13/I13</f>
        <v>0.30373023322039916</v>
      </c>
      <c r="L13" s="73">
        <v>60</v>
      </c>
      <c r="M13" s="74">
        <f t="shared" ref="M13:M38" si="12">L13*I13</f>
        <v>617.75610316799907</v>
      </c>
      <c r="N13" s="73">
        <f t="shared" ref="N13:N38" si="13">L13*H13</f>
        <v>805.3873084565405</v>
      </c>
      <c r="O13" s="73">
        <f t="shared" ref="O13:O38" si="14">N13/30</f>
        <v>26.846243615218018</v>
      </c>
      <c r="P13" s="82">
        <f t="shared" si="6"/>
        <v>187.63120528854142</v>
      </c>
    </row>
    <row r="14" spans="1:16" x14ac:dyDescent="0.25">
      <c r="A14" s="75" t="s">
        <v>17</v>
      </c>
      <c r="B14" s="67">
        <v>0.2113641121639786</v>
      </c>
      <c r="C14" s="67">
        <v>65.697000000000003</v>
      </c>
      <c r="D14" s="67">
        <f t="shared" si="9"/>
        <v>0.96666666666666679</v>
      </c>
      <c r="E14" s="76">
        <v>1.3</v>
      </c>
      <c r="F14" s="76">
        <v>0.8</v>
      </c>
      <c r="G14" s="76">
        <v>0.8</v>
      </c>
      <c r="H14" s="77">
        <f t="shared" si="10"/>
        <v>13.423121807609007</v>
      </c>
      <c r="I14" s="71">
        <v>10.295935052799985</v>
      </c>
      <c r="J14" s="71">
        <f t="shared" si="11"/>
        <v>3.1271867548090224</v>
      </c>
      <c r="K14" s="72">
        <f>J14/I14</f>
        <v>0.30373023322039916</v>
      </c>
      <c r="L14" s="73">
        <v>50</v>
      </c>
      <c r="M14" s="74">
        <f t="shared" si="12"/>
        <v>514.79675263999923</v>
      </c>
      <c r="N14" s="73">
        <f t="shared" si="13"/>
        <v>671.15609038045034</v>
      </c>
      <c r="O14" s="73">
        <f t="shared" si="14"/>
        <v>22.371869679348343</v>
      </c>
      <c r="P14" s="82">
        <f t="shared" si="6"/>
        <v>156.35933774045111</v>
      </c>
    </row>
    <row r="15" spans="1:16" x14ac:dyDescent="0.25">
      <c r="A15" s="75" t="s">
        <v>18</v>
      </c>
      <c r="B15" s="67">
        <v>0.2113641121639786</v>
      </c>
      <c r="C15" s="67">
        <v>65.697000000000003</v>
      </c>
      <c r="D15" s="67">
        <f t="shared" si="9"/>
        <v>0.96666666666666679</v>
      </c>
      <c r="E15" s="76">
        <v>1.3</v>
      </c>
      <c r="F15" s="76">
        <v>0.8</v>
      </c>
      <c r="G15" s="76">
        <v>0.8</v>
      </c>
      <c r="H15" s="77">
        <f t="shared" si="10"/>
        <v>13.423121807609007</v>
      </c>
      <c r="I15" s="71">
        <v>10.295935052799985</v>
      </c>
      <c r="J15" s="71">
        <f t="shared" si="11"/>
        <v>3.1271867548090224</v>
      </c>
      <c r="K15" s="72">
        <f t="shared" ref="K15:K37" si="15">J15/I15</f>
        <v>0.30373023322039916</v>
      </c>
      <c r="L15" s="73">
        <v>40</v>
      </c>
      <c r="M15" s="74">
        <f t="shared" si="12"/>
        <v>411.83740211199938</v>
      </c>
      <c r="N15" s="73">
        <f t="shared" si="13"/>
        <v>536.92487230436029</v>
      </c>
      <c r="O15" s="73">
        <f t="shared" si="14"/>
        <v>17.897495743478675</v>
      </c>
      <c r="P15" s="82">
        <f t="shared" si="6"/>
        <v>125.08747019236091</v>
      </c>
    </row>
    <row r="16" spans="1:16" ht="15.75" customHeight="1" x14ac:dyDescent="0.25">
      <c r="A16" s="75" t="s">
        <v>19</v>
      </c>
      <c r="B16" s="67">
        <v>0.2113641121639786</v>
      </c>
      <c r="C16" s="67">
        <v>65.697000000000003</v>
      </c>
      <c r="D16" s="67">
        <f t="shared" si="9"/>
        <v>0.96666666666666679</v>
      </c>
      <c r="E16" s="76">
        <v>1.3</v>
      </c>
      <c r="F16" s="76">
        <v>0.8</v>
      </c>
      <c r="G16" s="76">
        <v>0.8</v>
      </c>
      <c r="H16" s="77">
        <f t="shared" si="10"/>
        <v>13.423121807609007</v>
      </c>
      <c r="I16" s="71">
        <v>10.295935052799985</v>
      </c>
      <c r="J16" s="71">
        <f t="shared" si="11"/>
        <v>3.1271867548090224</v>
      </c>
      <c r="K16" s="72">
        <f t="shared" si="15"/>
        <v>0.30373023322039916</v>
      </c>
      <c r="L16" s="73">
        <v>30</v>
      </c>
      <c r="M16" s="74">
        <f t="shared" si="12"/>
        <v>308.87805158399954</v>
      </c>
      <c r="N16" s="73">
        <f t="shared" si="13"/>
        <v>402.69365422827025</v>
      </c>
      <c r="O16" s="73">
        <f t="shared" si="14"/>
        <v>13.423121807609009</v>
      </c>
      <c r="P16" s="82">
        <f t="shared" si="6"/>
        <v>93.815602644270712</v>
      </c>
    </row>
    <row r="17" spans="1:16" ht="15.75" customHeight="1" x14ac:dyDescent="0.25">
      <c r="A17" s="79" t="s">
        <v>21</v>
      </c>
      <c r="B17" s="67">
        <v>0.2113641121639786</v>
      </c>
      <c r="C17" s="67">
        <v>65.697000000000003</v>
      </c>
      <c r="D17" s="67">
        <f>(E17+F17+G17)/3</f>
        <v>0.96666666666666679</v>
      </c>
      <c r="E17" s="76">
        <v>1.3</v>
      </c>
      <c r="F17" s="76">
        <v>0.8</v>
      </c>
      <c r="G17" s="76">
        <v>0.8</v>
      </c>
      <c r="H17" s="77">
        <f>B17*C17*D17</f>
        <v>13.423121807609007</v>
      </c>
      <c r="I17" s="71">
        <v>10.295935052799985</v>
      </c>
      <c r="J17" s="71">
        <f t="shared" si="11"/>
        <v>3.1271867548090224</v>
      </c>
      <c r="K17" s="72">
        <f>J17/I17</f>
        <v>0.30373023322039916</v>
      </c>
      <c r="L17" s="73">
        <v>20</v>
      </c>
      <c r="M17" s="74">
        <f t="shared" si="12"/>
        <v>205.91870105599969</v>
      </c>
      <c r="N17" s="73">
        <f t="shared" si="13"/>
        <v>268.46243615218015</v>
      </c>
      <c r="O17" s="73">
        <f t="shared" si="14"/>
        <v>8.9487478717393376</v>
      </c>
      <c r="P17" s="82">
        <f t="shared" si="6"/>
        <v>62.543735096180455</v>
      </c>
    </row>
    <row r="18" spans="1:16" x14ac:dyDescent="0.25">
      <c r="A18" s="75" t="s">
        <v>23</v>
      </c>
      <c r="B18" s="67">
        <v>0.2113641121639786</v>
      </c>
      <c r="C18" s="67">
        <v>65.697000000000003</v>
      </c>
      <c r="D18" s="67">
        <f>(E18+F18+G18)/3</f>
        <v>0.96666666666666679</v>
      </c>
      <c r="E18" s="76">
        <v>1.3</v>
      </c>
      <c r="F18" s="76">
        <v>0.8</v>
      </c>
      <c r="G18" s="76">
        <v>0.8</v>
      </c>
      <c r="H18" s="77">
        <f>B18*C18*D18</f>
        <v>13.423121807609007</v>
      </c>
      <c r="I18" s="71">
        <v>10.295935052799985</v>
      </c>
      <c r="J18" s="71">
        <f t="shared" si="11"/>
        <v>3.1271867548090224</v>
      </c>
      <c r="K18" s="72">
        <f t="shared" si="15"/>
        <v>0.30373023322039916</v>
      </c>
      <c r="L18" s="73">
        <v>10</v>
      </c>
      <c r="M18" s="74">
        <f t="shared" si="12"/>
        <v>102.95935052799985</v>
      </c>
      <c r="N18" s="73">
        <f t="shared" si="13"/>
        <v>134.23121807609007</v>
      </c>
      <c r="O18" s="73">
        <f t="shared" si="14"/>
        <v>4.4743739358696688</v>
      </c>
      <c r="P18" s="82">
        <f t="shared" si="6"/>
        <v>31.271867548090228</v>
      </c>
    </row>
    <row r="19" spans="1:16" x14ac:dyDescent="0.25">
      <c r="A19" s="75" t="s">
        <v>25</v>
      </c>
      <c r="B19" s="67">
        <v>0.2113641121639786</v>
      </c>
      <c r="C19" s="68">
        <v>65.697000000000003</v>
      </c>
      <c r="D19" s="68">
        <f t="shared" ref="D19:D22" si="16">(E19+F19+G19)/3</f>
        <v>0.96666666666666679</v>
      </c>
      <c r="E19" s="69">
        <v>1.3</v>
      </c>
      <c r="F19" s="69">
        <v>0.8</v>
      </c>
      <c r="G19" s="69">
        <v>0.8</v>
      </c>
      <c r="H19" s="77">
        <f t="shared" ref="H19:H37" si="17">B19*C19*D19</f>
        <v>13.423121807609007</v>
      </c>
      <c r="I19" s="71">
        <v>10.295935052799985</v>
      </c>
      <c r="J19" s="71">
        <f>H19-I19</f>
        <v>3.1271867548090224</v>
      </c>
      <c r="K19" s="72">
        <f t="shared" si="15"/>
        <v>0.30373023322039916</v>
      </c>
      <c r="L19" s="73"/>
      <c r="M19" s="74">
        <f t="shared" si="12"/>
        <v>0</v>
      </c>
      <c r="N19" s="73">
        <f t="shared" si="13"/>
        <v>0</v>
      </c>
      <c r="O19" s="73">
        <f t="shared" si="14"/>
        <v>0</v>
      </c>
      <c r="P19" s="82">
        <f t="shared" si="6"/>
        <v>0</v>
      </c>
    </row>
    <row r="20" spans="1:16" x14ac:dyDescent="0.25">
      <c r="A20" s="75" t="s">
        <v>26</v>
      </c>
      <c r="B20" s="67">
        <v>0.2113641121639786</v>
      </c>
      <c r="C20" s="68">
        <v>65.697000000000003</v>
      </c>
      <c r="D20" s="68">
        <f t="shared" si="16"/>
        <v>0.96666666666666679</v>
      </c>
      <c r="E20" s="69">
        <v>1.3</v>
      </c>
      <c r="F20" s="69">
        <v>0.8</v>
      </c>
      <c r="G20" s="69">
        <v>0.8</v>
      </c>
      <c r="H20" s="77">
        <f t="shared" si="17"/>
        <v>13.423121807609007</v>
      </c>
      <c r="I20" s="71">
        <v>10.295935052799985</v>
      </c>
      <c r="J20" s="71">
        <f t="shared" si="11"/>
        <v>3.1271867548090224</v>
      </c>
      <c r="K20" s="72">
        <f t="shared" si="15"/>
        <v>0.30373023322039916</v>
      </c>
      <c r="L20" s="73"/>
      <c r="M20" s="74">
        <f t="shared" si="12"/>
        <v>0</v>
      </c>
      <c r="N20" s="73">
        <f t="shared" si="13"/>
        <v>0</v>
      </c>
      <c r="O20" s="73">
        <f t="shared" si="14"/>
        <v>0</v>
      </c>
      <c r="P20" s="82">
        <f t="shared" si="6"/>
        <v>0</v>
      </c>
    </row>
    <row r="21" spans="1:16" x14ac:dyDescent="0.25">
      <c r="A21" s="66" t="s">
        <v>28</v>
      </c>
      <c r="B21" s="67">
        <v>0.2113641121639786</v>
      </c>
      <c r="C21" s="68">
        <v>65.697000000000003</v>
      </c>
      <c r="D21" s="68">
        <f t="shared" si="16"/>
        <v>0.96666666666666679</v>
      </c>
      <c r="E21" s="69">
        <v>1.3</v>
      </c>
      <c r="F21" s="69">
        <v>0.8</v>
      </c>
      <c r="G21" s="69">
        <v>0.8</v>
      </c>
      <c r="H21" s="77">
        <f t="shared" si="17"/>
        <v>13.423121807609007</v>
      </c>
      <c r="I21" s="71">
        <v>10.295935052799985</v>
      </c>
      <c r="J21" s="71">
        <f t="shared" si="11"/>
        <v>3.1271867548090224</v>
      </c>
      <c r="K21" s="72">
        <f t="shared" si="15"/>
        <v>0.30373023322039916</v>
      </c>
      <c r="L21" s="73"/>
      <c r="M21" s="74">
        <f t="shared" si="12"/>
        <v>0</v>
      </c>
      <c r="N21" s="73">
        <f t="shared" si="13"/>
        <v>0</v>
      </c>
      <c r="O21" s="73">
        <f t="shared" si="14"/>
        <v>0</v>
      </c>
      <c r="P21" s="82">
        <f t="shared" si="6"/>
        <v>0</v>
      </c>
    </row>
    <row r="22" spans="1:16" x14ac:dyDescent="0.25">
      <c r="A22" s="66" t="s">
        <v>29</v>
      </c>
      <c r="B22" s="67">
        <v>0.2113641121639786</v>
      </c>
      <c r="C22" s="68">
        <v>65.697000000000003</v>
      </c>
      <c r="D22" s="68">
        <f t="shared" si="16"/>
        <v>0.96666666666666679</v>
      </c>
      <c r="E22" s="69">
        <v>1.3</v>
      </c>
      <c r="F22" s="69">
        <v>0.8</v>
      </c>
      <c r="G22" s="69">
        <v>0.8</v>
      </c>
      <c r="H22" s="77">
        <f t="shared" si="17"/>
        <v>13.423121807609007</v>
      </c>
      <c r="I22" s="71">
        <v>10.295935052799985</v>
      </c>
      <c r="J22" s="71">
        <f t="shared" si="11"/>
        <v>3.1271867548090224</v>
      </c>
      <c r="K22" s="72">
        <f t="shared" si="15"/>
        <v>0.30373023322039916</v>
      </c>
      <c r="L22" s="73"/>
      <c r="M22" s="74">
        <f t="shared" si="12"/>
        <v>0</v>
      </c>
      <c r="N22" s="73">
        <f t="shared" si="13"/>
        <v>0</v>
      </c>
      <c r="O22" s="73">
        <f t="shared" si="14"/>
        <v>0</v>
      </c>
      <c r="P22" s="82">
        <f t="shared" si="6"/>
        <v>0</v>
      </c>
    </row>
    <row r="23" spans="1:16" x14ac:dyDescent="0.25">
      <c r="A23" s="66" t="s">
        <v>31</v>
      </c>
      <c r="B23" s="67">
        <v>0.2113641121639786</v>
      </c>
      <c r="C23" s="68">
        <v>65.697000000000003</v>
      </c>
      <c r="D23" s="68">
        <f>(E23+F23+G23)/3</f>
        <v>0.96666666666666679</v>
      </c>
      <c r="E23" s="69">
        <v>1.3</v>
      </c>
      <c r="F23" s="69">
        <v>0.8</v>
      </c>
      <c r="G23" s="69">
        <v>0.8</v>
      </c>
      <c r="H23" s="77">
        <f t="shared" si="17"/>
        <v>13.423121807609007</v>
      </c>
      <c r="I23" s="71">
        <v>10.295935052799985</v>
      </c>
      <c r="J23" s="71">
        <f t="shared" si="11"/>
        <v>3.1271867548090224</v>
      </c>
      <c r="K23" s="72">
        <f>J23/I23</f>
        <v>0.30373023322039916</v>
      </c>
      <c r="L23" s="73"/>
      <c r="M23" s="74">
        <f t="shared" si="12"/>
        <v>0</v>
      </c>
      <c r="N23" s="73">
        <f t="shared" si="13"/>
        <v>0</v>
      </c>
      <c r="O23" s="73">
        <f t="shared" si="14"/>
        <v>0</v>
      </c>
      <c r="P23" s="82">
        <f t="shared" si="6"/>
        <v>0</v>
      </c>
    </row>
    <row r="24" spans="1:16" x14ac:dyDescent="0.25">
      <c r="A24" s="66" t="s">
        <v>32</v>
      </c>
      <c r="B24" s="67">
        <v>0.2113641121639786</v>
      </c>
      <c r="C24" s="68">
        <v>65.697000000000003</v>
      </c>
      <c r="D24" s="68">
        <f t="shared" ref="D24:D37" si="18">(E24+F24+G24)/3</f>
        <v>0.96666666666666679</v>
      </c>
      <c r="E24" s="69">
        <v>1.3</v>
      </c>
      <c r="F24" s="69">
        <v>0.8</v>
      </c>
      <c r="G24" s="69">
        <v>0.8</v>
      </c>
      <c r="H24" s="77">
        <f t="shared" si="17"/>
        <v>13.423121807609007</v>
      </c>
      <c r="I24" s="71">
        <v>10.295935052799985</v>
      </c>
      <c r="J24" s="71">
        <f t="shared" si="11"/>
        <v>3.1271867548090224</v>
      </c>
      <c r="K24" s="72">
        <f>J24/I24</f>
        <v>0.30373023322039916</v>
      </c>
      <c r="L24" s="73"/>
      <c r="M24" s="74">
        <f t="shared" si="12"/>
        <v>0</v>
      </c>
      <c r="N24" s="73">
        <f t="shared" si="13"/>
        <v>0</v>
      </c>
      <c r="O24" s="73">
        <f t="shared" si="14"/>
        <v>0</v>
      </c>
      <c r="P24" s="82">
        <f t="shared" si="6"/>
        <v>0</v>
      </c>
    </row>
    <row r="25" spans="1:16" x14ac:dyDescent="0.25">
      <c r="A25" s="66" t="s">
        <v>33</v>
      </c>
      <c r="B25" s="67">
        <v>0.2113641121639786</v>
      </c>
      <c r="C25" s="68">
        <v>65.697000000000003</v>
      </c>
      <c r="D25" s="68">
        <f t="shared" si="18"/>
        <v>0.96666666666666679</v>
      </c>
      <c r="E25" s="69">
        <v>1.3</v>
      </c>
      <c r="F25" s="69">
        <v>0.8</v>
      </c>
      <c r="G25" s="69">
        <v>0.8</v>
      </c>
      <c r="H25" s="77">
        <f t="shared" si="17"/>
        <v>13.423121807609007</v>
      </c>
      <c r="I25" s="71">
        <v>10.295935052799985</v>
      </c>
      <c r="J25" s="71">
        <f t="shared" si="11"/>
        <v>3.1271867548090224</v>
      </c>
      <c r="K25" s="72">
        <f t="shared" si="15"/>
        <v>0.30373023322039916</v>
      </c>
      <c r="L25" s="73"/>
      <c r="M25" s="74">
        <f t="shared" si="12"/>
        <v>0</v>
      </c>
      <c r="N25" s="73">
        <f t="shared" si="13"/>
        <v>0</v>
      </c>
      <c r="O25" s="73">
        <f t="shared" si="14"/>
        <v>0</v>
      </c>
      <c r="P25" s="82">
        <f t="shared" si="6"/>
        <v>0</v>
      </c>
    </row>
    <row r="26" spans="1:16" x14ac:dyDescent="0.25">
      <c r="A26" s="66" t="s">
        <v>34</v>
      </c>
      <c r="B26" s="67">
        <v>0.2113641121639786</v>
      </c>
      <c r="C26" s="68">
        <v>65.697000000000003</v>
      </c>
      <c r="D26" s="68">
        <f t="shared" si="18"/>
        <v>0.96666666666666679</v>
      </c>
      <c r="E26" s="69">
        <v>1.3</v>
      </c>
      <c r="F26" s="69">
        <v>0.8</v>
      </c>
      <c r="G26" s="69">
        <v>0.8</v>
      </c>
      <c r="H26" s="77">
        <f t="shared" si="17"/>
        <v>13.423121807609007</v>
      </c>
      <c r="I26" s="71">
        <v>10.295935052799985</v>
      </c>
      <c r="J26" s="71">
        <f t="shared" si="11"/>
        <v>3.1271867548090224</v>
      </c>
      <c r="K26" s="72">
        <f t="shared" si="15"/>
        <v>0.30373023322039916</v>
      </c>
      <c r="L26" s="73"/>
      <c r="M26" s="74">
        <f t="shared" si="12"/>
        <v>0</v>
      </c>
      <c r="N26" s="73">
        <f t="shared" si="13"/>
        <v>0</v>
      </c>
      <c r="O26" s="73">
        <f t="shared" si="14"/>
        <v>0</v>
      </c>
      <c r="P26" s="82">
        <f t="shared" si="6"/>
        <v>0</v>
      </c>
    </row>
    <row r="27" spans="1:16" x14ac:dyDescent="0.25">
      <c r="A27" s="75" t="s">
        <v>35</v>
      </c>
      <c r="B27" s="67">
        <v>0.2113641121639786</v>
      </c>
      <c r="C27" s="68">
        <v>65.697000000000003</v>
      </c>
      <c r="D27" s="68">
        <f t="shared" si="18"/>
        <v>0.96666666666666679</v>
      </c>
      <c r="E27" s="69">
        <v>1.3</v>
      </c>
      <c r="F27" s="69">
        <v>0.8</v>
      </c>
      <c r="G27" s="69">
        <v>0.8</v>
      </c>
      <c r="H27" s="77">
        <f t="shared" si="17"/>
        <v>13.423121807609007</v>
      </c>
      <c r="I27" s="71">
        <v>10.295935052799985</v>
      </c>
      <c r="J27" s="71">
        <f t="shared" si="11"/>
        <v>3.1271867548090224</v>
      </c>
      <c r="K27" s="72">
        <f t="shared" si="15"/>
        <v>0.30373023322039916</v>
      </c>
      <c r="L27" s="73"/>
      <c r="M27" s="74">
        <f t="shared" si="12"/>
        <v>0</v>
      </c>
      <c r="N27" s="73">
        <f t="shared" si="13"/>
        <v>0</v>
      </c>
      <c r="O27" s="73">
        <f t="shared" si="14"/>
        <v>0</v>
      </c>
      <c r="P27" s="82">
        <f t="shared" si="6"/>
        <v>0</v>
      </c>
    </row>
    <row r="28" spans="1:16" x14ac:dyDescent="0.25">
      <c r="A28" s="75" t="s">
        <v>37</v>
      </c>
      <c r="B28" s="67">
        <v>0.2113641121639786</v>
      </c>
      <c r="C28" s="68">
        <v>65.697000000000003</v>
      </c>
      <c r="D28" s="68">
        <f t="shared" si="18"/>
        <v>0.96666666666666679</v>
      </c>
      <c r="E28" s="69">
        <v>1.3</v>
      </c>
      <c r="F28" s="69">
        <v>0.8</v>
      </c>
      <c r="G28" s="69">
        <v>0.8</v>
      </c>
      <c r="H28" s="77">
        <f t="shared" si="17"/>
        <v>13.423121807609007</v>
      </c>
      <c r="I28" s="71">
        <v>10.295935052799985</v>
      </c>
      <c r="J28" s="71">
        <f t="shared" si="11"/>
        <v>3.1271867548090224</v>
      </c>
      <c r="K28" s="72">
        <f>J28/I28</f>
        <v>0.30373023322039916</v>
      </c>
      <c r="L28" s="73"/>
      <c r="M28" s="74">
        <f t="shared" si="12"/>
        <v>0</v>
      </c>
      <c r="N28" s="73">
        <f t="shared" si="13"/>
        <v>0</v>
      </c>
      <c r="O28" s="73">
        <f t="shared" si="14"/>
        <v>0</v>
      </c>
      <c r="P28" s="82">
        <f t="shared" si="6"/>
        <v>0</v>
      </c>
    </row>
    <row r="29" spans="1:16" x14ac:dyDescent="0.25">
      <c r="A29" s="75" t="s">
        <v>38</v>
      </c>
      <c r="B29" s="67">
        <v>0.2113641121639786</v>
      </c>
      <c r="C29" s="68">
        <v>65.697000000000003</v>
      </c>
      <c r="D29" s="68">
        <f t="shared" si="18"/>
        <v>0.96666666666666679</v>
      </c>
      <c r="E29" s="69">
        <v>1.3</v>
      </c>
      <c r="F29" s="69">
        <v>0.8</v>
      </c>
      <c r="G29" s="69">
        <v>0.8</v>
      </c>
      <c r="H29" s="77">
        <f t="shared" si="17"/>
        <v>13.423121807609007</v>
      </c>
      <c r="I29" s="71">
        <v>10.295935052799985</v>
      </c>
      <c r="J29" s="71">
        <f t="shared" si="11"/>
        <v>3.1271867548090224</v>
      </c>
      <c r="K29" s="72">
        <f t="shared" si="15"/>
        <v>0.30373023322039916</v>
      </c>
      <c r="L29" s="73"/>
      <c r="M29" s="74">
        <f t="shared" si="12"/>
        <v>0</v>
      </c>
      <c r="N29" s="73">
        <f t="shared" si="13"/>
        <v>0</v>
      </c>
      <c r="O29" s="73">
        <f t="shared" si="14"/>
        <v>0</v>
      </c>
      <c r="P29" s="82">
        <f t="shared" si="6"/>
        <v>0</v>
      </c>
    </row>
    <row r="30" spans="1:16" x14ac:dyDescent="0.25">
      <c r="A30" s="75" t="s">
        <v>39</v>
      </c>
      <c r="B30" s="67">
        <v>0.2113641121639786</v>
      </c>
      <c r="C30" s="68">
        <v>65.697000000000003</v>
      </c>
      <c r="D30" s="68">
        <f t="shared" si="18"/>
        <v>0.96666666666666679</v>
      </c>
      <c r="E30" s="69">
        <v>1.3</v>
      </c>
      <c r="F30" s="69">
        <v>0.8</v>
      </c>
      <c r="G30" s="69">
        <v>0.8</v>
      </c>
      <c r="H30" s="77">
        <f t="shared" si="17"/>
        <v>13.423121807609007</v>
      </c>
      <c r="I30" s="71">
        <v>10.295935052799985</v>
      </c>
      <c r="J30" s="71">
        <f t="shared" si="11"/>
        <v>3.1271867548090224</v>
      </c>
      <c r="K30" s="72">
        <f>J30/I30</f>
        <v>0.30373023322039916</v>
      </c>
      <c r="L30" s="73"/>
      <c r="M30" s="74">
        <f t="shared" si="12"/>
        <v>0</v>
      </c>
      <c r="N30" s="73">
        <f t="shared" si="13"/>
        <v>0</v>
      </c>
      <c r="O30" s="73">
        <f t="shared" si="14"/>
        <v>0</v>
      </c>
      <c r="P30" s="82">
        <f t="shared" si="6"/>
        <v>0</v>
      </c>
    </row>
    <row r="31" spans="1:16" x14ac:dyDescent="0.25">
      <c r="A31" s="75" t="s">
        <v>40</v>
      </c>
      <c r="B31" s="67">
        <v>0.2113641121639786</v>
      </c>
      <c r="C31" s="68">
        <v>65.697000000000003</v>
      </c>
      <c r="D31" s="68">
        <f t="shared" si="18"/>
        <v>0.96666666666666679</v>
      </c>
      <c r="E31" s="69">
        <v>1.3</v>
      </c>
      <c r="F31" s="69">
        <v>0.8</v>
      </c>
      <c r="G31" s="69">
        <v>0.8</v>
      </c>
      <c r="H31" s="77">
        <f t="shared" si="17"/>
        <v>13.423121807609007</v>
      </c>
      <c r="I31" s="71">
        <v>10.295935052799985</v>
      </c>
      <c r="J31" s="71">
        <f t="shared" si="11"/>
        <v>3.1271867548090224</v>
      </c>
      <c r="K31" s="72">
        <f t="shared" si="15"/>
        <v>0.30373023322039916</v>
      </c>
      <c r="L31" s="73"/>
      <c r="M31" s="74">
        <f t="shared" si="12"/>
        <v>0</v>
      </c>
      <c r="N31" s="73">
        <f t="shared" si="13"/>
        <v>0</v>
      </c>
      <c r="O31" s="73">
        <f t="shared" si="14"/>
        <v>0</v>
      </c>
      <c r="P31" s="82">
        <f t="shared" si="6"/>
        <v>0</v>
      </c>
    </row>
    <row r="32" spans="1:16" x14ac:dyDescent="0.25">
      <c r="A32" s="75" t="s">
        <v>41</v>
      </c>
      <c r="B32" s="67">
        <v>0.2113641121639786</v>
      </c>
      <c r="C32" s="68">
        <v>65.697000000000003</v>
      </c>
      <c r="D32" s="68">
        <f t="shared" si="18"/>
        <v>0.96666666666666679</v>
      </c>
      <c r="E32" s="69">
        <v>1.3</v>
      </c>
      <c r="F32" s="69">
        <v>0.8</v>
      </c>
      <c r="G32" s="69">
        <v>0.8</v>
      </c>
      <c r="H32" s="77">
        <f t="shared" si="17"/>
        <v>13.423121807609007</v>
      </c>
      <c r="I32" s="71">
        <v>10.295935052799985</v>
      </c>
      <c r="J32" s="71">
        <f t="shared" si="11"/>
        <v>3.1271867548090224</v>
      </c>
      <c r="K32" s="72">
        <f>J32/I32</f>
        <v>0.30373023322039916</v>
      </c>
      <c r="L32" s="73"/>
      <c r="M32" s="74">
        <f t="shared" si="12"/>
        <v>0</v>
      </c>
      <c r="N32" s="73">
        <f t="shared" si="13"/>
        <v>0</v>
      </c>
      <c r="O32" s="73">
        <f t="shared" si="14"/>
        <v>0</v>
      </c>
      <c r="P32" s="82">
        <f t="shared" si="6"/>
        <v>0</v>
      </c>
    </row>
    <row r="33" spans="1:16" x14ac:dyDescent="0.25">
      <c r="A33" s="75" t="s">
        <v>42</v>
      </c>
      <c r="B33" s="67">
        <v>0.2113641121639786</v>
      </c>
      <c r="C33" s="68">
        <v>65.697000000000003</v>
      </c>
      <c r="D33" s="68">
        <f>(E33+F33+G33)/3</f>
        <v>0.96666666666666679</v>
      </c>
      <c r="E33" s="69">
        <v>1.3</v>
      </c>
      <c r="F33" s="69">
        <v>0.8</v>
      </c>
      <c r="G33" s="69">
        <v>0.8</v>
      </c>
      <c r="H33" s="77">
        <f t="shared" si="17"/>
        <v>13.423121807609007</v>
      </c>
      <c r="I33" s="71">
        <v>10.295935052799985</v>
      </c>
      <c r="J33" s="71">
        <f t="shared" si="11"/>
        <v>3.1271867548090224</v>
      </c>
      <c r="K33" s="72">
        <f t="shared" si="15"/>
        <v>0.30373023322039916</v>
      </c>
      <c r="L33" s="73"/>
      <c r="M33" s="74">
        <f t="shared" si="12"/>
        <v>0</v>
      </c>
      <c r="N33" s="73">
        <f t="shared" si="13"/>
        <v>0</v>
      </c>
      <c r="O33" s="73">
        <f t="shared" si="14"/>
        <v>0</v>
      </c>
      <c r="P33" s="82">
        <f t="shared" si="6"/>
        <v>0</v>
      </c>
    </row>
    <row r="34" spans="1:16" x14ac:dyDescent="0.25">
      <c r="A34" s="75" t="s">
        <v>43</v>
      </c>
      <c r="B34" s="67">
        <v>0.2113641121639786</v>
      </c>
      <c r="C34" s="68">
        <v>65.697000000000003</v>
      </c>
      <c r="D34" s="68">
        <f t="shared" si="18"/>
        <v>0.96666666666666679</v>
      </c>
      <c r="E34" s="69">
        <v>1.3</v>
      </c>
      <c r="F34" s="69">
        <v>0.8</v>
      </c>
      <c r="G34" s="69">
        <v>0.8</v>
      </c>
      <c r="H34" s="77">
        <f t="shared" si="17"/>
        <v>13.423121807609007</v>
      </c>
      <c r="I34" s="71">
        <v>10.295935052799985</v>
      </c>
      <c r="J34" s="71">
        <f t="shared" si="11"/>
        <v>3.1271867548090224</v>
      </c>
      <c r="K34" s="72">
        <f t="shared" si="15"/>
        <v>0.30373023322039916</v>
      </c>
      <c r="L34" s="73"/>
      <c r="M34" s="74">
        <f t="shared" si="12"/>
        <v>0</v>
      </c>
      <c r="N34" s="73">
        <f t="shared" si="13"/>
        <v>0</v>
      </c>
      <c r="O34" s="73">
        <f t="shared" si="14"/>
        <v>0</v>
      </c>
      <c r="P34" s="82">
        <f t="shared" si="6"/>
        <v>0</v>
      </c>
    </row>
    <row r="35" spans="1:16" x14ac:dyDescent="0.25">
      <c r="A35" s="75" t="s">
        <v>44</v>
      </c>
      <c r="B35" s="67">
        <v>0.2113641121639786</v>
      </c>
      <c r="C35" s="68">
        <v>65.697000000000003</v>
      </c>
      <c r="D35" s="68">
        <f>(E35+F35+G35)/3</f>
        <v>0.96666666666666679</v>
      </c>
      <c r="E35" s="69">
        <v>1.3</v>
      </c>
      <c r="F35" s="69">
        <v>0.8</v>
      </c>
      <c r="G35" s="69">
        <v>0.8</v>
      </c>
      <c r="H35" s="77">
        <f t="shared" si="17"/>
        <v>13.423121807609007</v>
      </c>
      <c r="I35" s="71">
        <v>10.295935052799985</v>
      </c>
      <c r="J35" s="71">
        <f t="shared" si="11"/>
        <v>3.1271867548090224</v>
      </c>
      <c r="K35" s="72">
        <f t="shared" si="15"/>
        <v>0.30373023322039916</v>
      </c>
      <c r="L35" s="73"/>
      <c r="M35" s="74">
        <f t="shared" si="12"/>
        <v>0</v>
      </c>
      <c r="N35" s="73">
        <f t="shared" si="13"/>
        <v>0</v>
      </c>
      <c r="O35" s="73">
        <f t="shared" si="14"/>
        <v>0</v>
      </c>
      <c r="P35" s="82">
        <f t="shared" si="6"/>
        <v>0</v>
      </c>
    </row>
    <row r="36" spans="1:16" x14ac:dyDescent="0.25">
      <c r="A36" s="75" t="s">
        <v>45</v>
      </c>
      <c r="B36" s="67">
        <v>0.2113641121639786</v>
      </c>
      <c r="C36" s="68">
        <v>65.697000000000003</v>
      </c>
      <c r="D36" s="68">
        <f t="shared" si="18"/>
        <v>0.96666666666666679</v>
      </c>
      <c r="E36" s="69">
        <v>1.3</v>
      </c>
      <c r="F36" s="69">
        <v>0.8</v>
      </c>
      <c r="G36" s="69">
        <v>0.8</v>
      </c>
      <c r="H36" s="77">
        <f t="shared" si="17"/>
        <v>13.423121807609007</v>
      </c>
      <c r="I36" s="71">
        <v>10.295935052799985</v>
      </c>
      <c r="J36" s="71">
        <f t="shared" si="11"/>
        <v>3.1271867548090224</v>
      </c>
      <c r="K36" s="72">
        <f t="shared" si="15"/>
        <v>0.30373023322039916</v>
      </c>
      <c r="L36" s="73"/>
      <c r="M36" s="74">
        <f t="shared" si="12"/>
        <v>0</v>
      </c>
      <c r="N36" s="73">
        <f t="shared" si="13"/>
        <v>0</v>
      </c>
      <c r="O36" s="73">
        <f t="shared" si="14"/>
        <v>0</v>
      </c>
      <c r="P36" s="82">
        <f t="shared" si="6"/>
        <v>0</v>
      </c>
    </row>
    <row r="37" spans="1:16" x14ac:dyDescent="0.25">
      <c r="A37" s="75" t="s">
        <v>46</v>
      </c>
      <c r="B37" s="67">
        <v>0.2113641121639786</v>
      </c>
      <c r="C37" s="68">
        <v>65.697000000000003</v>
      </c>
      <c r="D37" s="68">
        <f t="shared" si="18"/>
        <v>0.96666666666666679</v>
      </c>
      <c r="E37" s="69">
        <v>1.3</v>
      </c>
      <c r="F37" s="69">
        <v>0.8</v>
      </c>
      <c r="G37" s="69">
        <v>0.8</v>
      </c>
      <c r="H37" s="77">
        <f t="shared" si="17"/>
        <v>13.423121807609007</v>
      </c>
      <c r="I37" s="71">
        <v>10.295935052799985</v>
      </c>
      <c r="J37" s="71">
        <f t="shared" si="11"/>
        <v>3.1271867548090224</v>
      </c>
      <c r="K37" s="72">
        <f t="shared" si="15"/>
        <v>0.30373023322039916</v>
      </c>
      <c r="L37" s="73"/>
      <c r="M37" s="74">
        <f t="shared" si="12"/>
        <v>0</v>
      </c>
      <c r="N37" s="73">
        <f t="shared" si="13"/>
        <v>0</v>
      </c>
      <c r="O37" s="73">
        <f t="shared" si="14"/>
        <v>0</v>
      </c>
      <c r="P37" s="82">
        <f t="shared" si="6"/>
        <v>0</v>
      </c>
    </row>
    <row r="38" spans="1:16" x14ac:dyDescent="0.25">
      <c r="A38" s="75" t="s">
        <v>48</v>
      </c>
      <c r="B38" s="67">
        <v>0.2113641121639786</v>
      </c>
      <c r="C38" s="68">
        <v>65.697000000000003</v>
      </c>
      <c r="D38" s="68">
        <f>(E38+F38+G38)/3</f>
        <v>0.96666666666666679</v>
      </c>
      <c r="E38" s="69">
        <v>1.3</v>
      </c>
      <c r="F38" s="69">
        <v>0.8</v>
      </c>
      <c r="G38" s="69">
        <v>0.8</v>
      </c>
      <c r="H38" s="77">
        <f>B38*C38*D38</f>
        <v>13.423121807609007</v>
      </c>
      <c r="I38" s="71">
        <v>10.295935052799985</v>
      </c>
      <c r="J38" s="71">
        <f>H38-I38</f>
        <v>3.1271867548090224</v>
      </c>
      <c r="K38" s="72">
        <f>J38/I38</f>
        <v>0.30373023322039916</v>
      </c>
      <c r="L38" s="73"/>
      <c r="M38" s="74">
        <f t="shared" si="12"/>
        <v>0</v>
      </c>
      <c r="N38" s="73">
        <f t="shared" si="13"/>
        <v>0</v>
      </c>
      <c r="O38" s="73">
        <f t="shared" si="14"/>
        <v>0</v>
      </c>
      <c r="P38" s="82">
        <f t="shared" si="6"/>
        <v>0</v>
      </c>
    </row>
  </sheetData>
  <mergeCells count="4">
    <mergeCell ref="A1:K1"/>
    <mergeCell ref="A3:P3"/>
    <mergeCell ref="A5:P5"/>
    <mergeCell ref="A12:P12"/>
  </mergeCells>
  <pageMargins left="0.7" right="0.7" top="0.75" bottom="0.75" header="0.3" footer="0.3"/>
  <pageSetup paperSize="9" scale="68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workbookViewId="0">
      <selection activeCell="Q18" sqref="Q18"/>
    </sheetView>
  </sheetViews>
  <sheetFormatPr defaultRowHeight="15.75" x14ac:dyDescent="0.25"/>
  <cols>
    <col min="1" max="1" width="23.28515625" style="61" customWidth="1"/>
    <col min="2" max="2" width="9.140625" style="61" customWidth="1"/>
    <col min="3" max="3" width="9.5703125" style="61" bestFit="1" customWidth="1"/>
    <col min="4" max="4" width="9.42578125" style="61" customWidth="1"/>
    <col min="5" max="7" width="9.140625" style="61" customWidth="1"/>
    <col min="8" max="8" width="10.7109375" style="61" customWidth="1"/>
    <col min="9" max="11" width="10.7109375" style="80" customWidth="1"/>
    <col min="12" max="12" width="11.42578125" style="60" customWidth="1"/>
    <col min="13" max="14" width="12.42578125" style="60" customWidth="1"/>
    <col min="15" max="15" width="10.7109375" style="84" customWidth="1"/>
    <col min="16" max="16384" width="9.140625" style="61"/>
  </cols>
  <sheetData>
    <row r="1" spans="1:15" x14ac:dyDescent="0.25">
      <c r="A1" s="90" t="s">
        <v>85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15" s="81" customFormat="1" ht="94.5" x14ac:dyDescent="0.25">
      <c r="A2" s="62" t="s">
        <v>66</v>
      </c>
      <c r="B2" s="62" t="s">
        <v>70</v>
      </c>
      <c r="C2" s="62" t="s">
        <v>71</v>
      </c>
      <c r="D2" s="62" t="s">
        <v>72</v>
      </c>
      <c r="E2" s="62" t="s">
        <v>73</v>
      </c>
      <c r="F2" s="62" t="s">
        <v>74</v>
      </c>
      <c r="G2" s="62" t="s">
        <v>75</v>
      </c>
      <c r="H2" s="62" t="s">
        <v>80</v>
      </c>
      <c r="I2" s="63" t="s">
        <v>81</v>
      </c>
      <c r="J2" s="63" t="s">
        <v>51</v>
      </c>
      <c r="K2" s="63" t="s">
        <v>65</v>
      </c>
      <c r="L2" s="64" t="s">
        <v>69</v>
      </c>
      <c r="M2" s="63" t="s">
        <v>83</v>
      </c>
      <c r="N2" s="64" t="s">
        <v>84</v>
      </c>
      <c r="O2" s="65" t="s">
        <v>82</v>
      </c>
    </row>
    <row r="3" spans="1:15" x14ac:dyDescent="0.25">
      <c r="A3" s="91" t="s">
        <v>6</v>
      </c>
      <c r="B3" s="92"/>
      <c r="C3" s="92"/>
      <c r="D3" s="92"/>
      <c r="E3" s="92"/>
      <c r="F3" s="92"/>
      <c r="G3" s="92"/>
      <c r="H3" s="92"/>
      <c r="I3" s="93"/>
      <c r="J3" s="93"/>
      <c r="K3" s="93"/>
      <c r="L3" s="93"/>
      <c r="M3" s="93"/>
      <c r="N3" s="93"/>
      <c r="O3" s="94"/>
    </row>
    <row r="4" spans="1:15" x14ac:dyDescent="0.25">
      <c r="A4" s="66" t="s">
        <v>61</v>
      </c>
      <c r="B4" s="67">
        <f>'Сравнение 2023'!B4*106.09%</f>
        <v>0.44077799423776171</v>
      </c>
      <c r="C4" s="68">
        <v>77.261930000000007</v>
      </c>
      <c r="D4" s="68">
        <f>(E4+F4+G4)/3</f>
        <v>1.1333333333333335</v>
      </c>
      <c r="E4" s="69">
        <v>0.8</v>
      </c>
      <c r="F4" s="69">
        <v>1.3</v>
      </c>
      <c r="G4" s="69">
        <v>1.3</v>
      </c>
      <c r="H4" s="70">
        <f>B4*C4*D4</f>
        <v>38.596073007850137</v>
      </c>
      <c r="I4" s="71">
        <v>35.484145021839666</v>
      </c>
      <c r="J4" s="71">
        <f>H4-I4</f>
        <v>3.1119279860104712</v>
      </c>
      <c r="K4" s="72">
        <f>J4/I4</f>
        <v>8.7699111366362409E-2</v>
      </c>
      <c r="L4" s="73" t="s">
        <v>79</v>
      </c>
      <c r="M4" s="74" t="e">
        <f>L4*I4</f>
        <v>#VALUE!</v>
      </c>
      <c r="N4" s="73" t="e">
        <f>L4*H4</f>
        <v>#VALUE!</v>
      </c>
      <c r="O4" s="85" t="e">
        <f>N4-M4</f>
        <v>#VALUE!</v>
      </c>
    </row>
    <row r="5" spans="1:15" x14ac:dyDescent="0.25">
      <c r="A5" s="91" t="s">
        <v>8</v>
      </c>
      <c r="B5" s="92"/>
      <c r="C5" s="92"/>
      <c r="D5" s="92"/>
      <c r="E5" s="92"/>
      <c r="F5" s="92"/>
      <c r="G5" s="92"/>
      <c r="H5" s="92"/>
      <c r="I5" s="93"/>
      <c r="J5" s="93"/>
      <c r="K5" s="93"/>
      <c r="L5" s="93"/>
      <c r="M5" s="93"/>
      <c r="N5" s="93"/>
      <c r="O5" s="94"/>
    </row>
    <row r="6" spans="1:15" x14ac:dyDescent="0.25">
      <c r="A6" s="75" t="s">
        <v>48</v>
      </c>
      <c r="B6" s="67">
        <f>'Сравнение 2023'!B6*106.09%</f>
        <v>0.39351252353395094</v>
      </c>
      <c r="C6" s="67">
        <v>77.261930000000007</v>
      </c>
      <c r="D6" s="67">
        <f t="shared" ref="D6:D11" si="0">(E6+F6+G6)/3</f>
        <v>1.2333333333333334</v>
      </c>
      <c r="E6" s="76">
        <v>1.3</v>
      </c>
      <c r="F6" s="76">
        <v>1.1000000000000001</v>
      </c>
      <c r="G6" s="76">
        <v>1.3</v>
      </c>
      <c r="H6" s="77">
        <f>B6*C6*D6</f>
        <v>37.497695691797617</v>
      </c>
      <c r="I6" s="71">
        <v>30.054542167611437</v>
      </c>
      <c r="J6" s="71">
        <f t="shared" ref="J6:J11" si="1">H6-I6</f>
        <v>7.4431535241861795</v>
      </c>
      <c r="K6" s="72">
        <f t="shared" ref="K6:K11" si="2">J6/I6</f>
        <v>0.24765486303788597</v>
      </c>
      <c r="L6" s="73">
        <v>50</v>
      </c>
      <c r="M6" s="74">
        <f t="shared" ref="M6:M7" si="3">L6*I6</f>
        <v>1502.727108380572</v>
      </c>
      <c r="N6" s="73">
        <f t="shared" ref="N6:N11" si="4">L6*H6</f>
        <v>1874.8847845898808</v>
      </c>
      <c r="O6" s="85">
        <f t="shared" ref="O6:O38" si="5">N6-M6</f>
        <v>372.15767620930887</v>
      </c>
    </row>
    <row r="7" spans="1:15" ht="47.25" x14ac:dyDescent="0.25">
      <c r="A7" s="75" t="s">
        <v>62</v>
      </c>
      <c r="B7" s="67">
        <f>'Сравнение 2023'!B7*106.09%</f>
        <v>0.27974563474690067</v>
      </c>
      <c r="C7" s="67">
        <v>77.261930000000007</v>
      </c>
      <c r="D7" s="67">
        <f t="shared" si="0"/>
        <v>1.0666666666666667</v>
      </c>
      <c r="E7" s="76">
        <v>0.8</v>
      </c>
      <c r="F7" s="76">
        <v>1.1000000000000001</v>
      </c>
      <c r="G7" s="76">
        <v>1.3</v>
      </c>
      <c r="H7" s="77">
        <f>B7*C7*D7</f>
        <v>23.054600159595317</v>
      </c>
      <c r="I7" s="71">
        <v>18.478347532313709</v>
      </c>
      <c r="J7" s="71">
        <f t="shared" si="1"/>
        <v>4.5762526272816082</v>
      </c>
      <c r="K7" s="72">
        <f t="shared" si="2"/>
        <v>0.24765486303788589</v>
      </c>
      <c r="L7" s="73">
        <v>28.1</v>
      </c>
      <c r="M7" s="74">
        <f t="shared" si="3"/>
        <v>519.24156565801525</v>
      </c>
      <c r="N7" s="73">
        <f t="shared" si="4"/>
        <v>647.83426448462842</v>
      </c>
      <c r="O7" s="85">
        <f t="shared" si="5"/>
        <v>128.59269882661317</v>
      </c>
    </row>
    <row r="8" spans="1:15" ht="36.75" customHeight="1" x14ac:dyDescent="0.25">
      <c r="A8" s="75" t="s">
        <v>16</v>
      </c>
      <c r="B8" s="67">
        <f>'Сравнение 2023'!B8*106.09%</f>
        <v>0.32975909793347852</v>
      </c>
      <c r="C8" s="67">
        <v>77.261930000000007</v>
      </c>
      <c r="D8" s="67">
        <f t="shared" si="0"/>
        <v>1.1333333333333335</v>
      </c>
      <c r="E8" s="76">
        <v>1.3</v>
      </c>
      <c r="F8" s="76">
        <v>1.1000000000000001</v>
      </c>
      <c r="G8" s="78">
        <v>1</v>
      </c>
      <c r="H8" s="77">
        <f t="shared" ref="H8:H10" si="6">B8*C8*D8</f>
        <v>28.87486758691951</v>
      </c>
      <c r="I8" s="71">
        <v>23.143313461394897</v>
      </c>
      <c r="J8" s="71">
        <f t="shared" si="1"/>
        <v>5.7315541255246139</v>
      </c>
      <c r="K8" s="72">
        <f t="shared" si="2"/>
        <v>0.24765486303788589</v>
      </c>
      <c r="L8" s="73">
        <v>41.65</v>
      </c>
      <c r="M8" s="74">
        <f>L8*I8</f>
        <v>963.91900566709739</v>
      </c>
      <c r="N8" s="73">
        <f t="shared" si="4"/>
        <v>1202.6382349951975</v>
      </c>
      <c r="O8" s="85">
        <f t="shared" si="5"/>
        <v>238.71922932810014</v>
      </c>
    </row>
    <row r="9" spans="1:15" x14ac:dyDescent="0.25">
      <c r="A9" s="75" t="s">
        <v>23</v>
      </c>
      <c r="B9" s="67">
        <f>'Сравнение 2023'!B9*106.09%</f>
        <v>0.32975909793347852</v>
      </c>
      <c r="C9" s="67">
        <v>77.261930000000007</v>
      </c>
      <c r="D9" s="67">
        <f t="shared" si="0"/>
        <v>1.1333333333333335</v>
      </c>
      <c r="E9" s="76">
        <v>1.3</v>
      </c>
      <c r="F9" s="76">
        <v>1.1000000000000001</v>
      </c>
      <c r="G9" s="78">
        <v>1</v>
      </c>
      <c r="H9" s="77">
        <f t="shared" si="6"/>
        <v>28.87486758691951</v>
      </c>
      <c r="I9" s="71">
        <v>23.143313461394897</v>
      </c>
      <c r="J9" s="71">
        <f t="shared" si="1"/>
        <v>5.7315541255246139</v>
      </c>
      <c r="K9" s="72">
        <f t="shared" si="2"/>
        <v>0.24765486303788589</v>
      </c>
      <c r="L9" s="73" t="s">
        <v>79</v>
      </c>
      <c r="M9" s="74" t="e">
        <f t="shared" ref="M9:M11" si="7">L9*I9</f>
        <v>#VALUE!</v>
      </c>
      <c r="N9" s="73" t="e">
        <f t="shared" si="4"/>
        <v>#VALUE!</v>
      </c>
      <c r="O9" s="85" t="e">
        <f t="shared" si="5"/>
        <v>#VALUE!</v>
      </c>
    </row>
    <row r="10" spans="1:15" x14ac:dyDescent="0.25">
      <c r="A10" s="75" t="s">
        <v>28</v>
      </c>
      <c r="B10" s="67">
        <f>'Сравнение 2023'!B10*106.09%</f>
        <v>0.27974563474690067</v>
      </c>
      <c r="C10" s="67">
        <v>77.261930000000007</v>
      </c>
      <c r="D10" s="67">
        <f>(E10+F10+G10)/3</f>
        <v>1.0666666666666667</v>
      </c>
      <c r="E10" s="76">
        <v>1.3</v>
      </c>
      <c r="F10" s="76">
        <v>1.1000000000000001</v>
      </c>
      <c r="G10" s="78">
        <v>0.8</v>
      </c>
      <c r="H10" s="77">
        <f t="shared" si="6"/>
        <v>23.054600159595317</v>
      </c>
      <c r="I10" s="71">
        <v>18.478347532313709</v>
      </c>
      <c r="J10" s="71">
        <f t="shared" si="1"/>
        <v>4.5762526272816082</v>
      </c>
      <c r="K10" s="72">
        <f t="shared" si="2"/>
        <v>0.24765486303788589</v>
      </c>
      <c r="L10" s="73">
        <v>47.18</v>
      </c>
      <c r="M10" s="74">
        <f t="shared" si="7"/>
        <v>871.8084365745608</v>
      </c>
      <c r="N10" s="73">
        <f t="shared" si="4"/>
        <v>1087.7160355297071</v>
      </c>
      <c r="O10" s="85">
        <f t="shared" si="5"/>
        <v>215.90759895514634</v>
      </c>
    </row>
    <row r="11" spans="1:15" x14ac:dyDescent="0.25">
      <c r="A11" s="75" t="s">
        <v>35</v>
      </c>
      <c r="B11" s="67">
        <f>'Сравнение 2023'!B11*106.09%</f>
        <v>0.32975909793347852</v>
      </c>
      <c r="C11" s="67">
        <v>77.261930000000007</v>
      </c>
      <c r="D11" s="67">
        <f t="shared" si="0"/>
        <v>1.1333333333333335</v>
      </c>
      <c r="E11" s="76">
        <v>1.3</v>
      </c>
      <c r="F11" s="76">
        <v>1.1000000000000001</v>
      </c>
      <c r="G11" s="78">
        <v>1</v>
      </c>
      <c r="H11" s="77">
        <f>B11*C11*D11</f>
        <v>28.87486758691951</v>
      </c>
      <c r="I11" s="71">
        <v>23.143313461394897</v>
      </c>
      <c r="J11" s="71">
        <f t="shared" si="1"/>
        <v>5.7315541255246139</v>
      </c>
      <c r="K11" s="72">
        <f t="shared" si="2"/>
        <v>0.24765486303788589</v>
      </c>
      <c r="L11" s="73">
        <v>25.9</v>
      </c>
      <c r="M11" s="74">
        <f t="shared" si="7"/>
        <v>599.41181865012777</v>
      </c>
      <c r="N11" s="73">
        <f t="shared" si="4"/>
        <v>747.85907050121523</v>
      </c>
      <c r="O11" s="85">
        <f t="shared" si="5"/>
        <v>148.44725185108746</v>
      </c>
    </row>
    <row r="12" spans="1:15" x14ac:dyDescent="0.25">
      <c r="A12" s="95" t="s">
        <v>14</v>
      </c>
      <c r="B12" s="96"/>
      <c r="C12" s="96"/>
      <c r="D12" s="96"/>
      <c r="E12" s="96"/>
      <c r="F12" s="96"/>
      <c r="G12" s="96"/>
      <c r="H12" s="96"/>
      <c r="I12" s="93"/>
      <c r="J12" s="93"/>
      <c r="K12" s="93"/>
      <c r="L12" s="93"/>
      <c r="M12" s="93"/>
      <c r="N12" s="93"/>
      <c r="O12" s="94"/>
    </row>
    <row r="13" spans="1:15" x14ac:dyDescent="0.25">
      <c r="A13" s="75" t="s">
        <v>16</v>
      </c>
      <c r="B13" s="67">
        <f>'Сравнение 2023'!B13*106.09%</f>
        <v>0.22423618659476488</v>
      </c>
      <c r="C13" s="67">
        <v>77.261930000000007</v>
      </c>
      <c r="D13" s="67">
        <f t="shared" ref="D13:D16" si="8">(E13+F13+G13)/3</f>
        <v>0.96666666666666679</v>
      </c>
      <c r="E13" s="76">
        <v>1.3</v>
      </c>
      <c r="F13" s="76">
        <v>0.8</v>
      </c>
      <c r="G13" s="76">
        <v>0.8</v>
      </c>
      <c r="H13" s="77">
        <f t="shared" ref="H13:H16" si="9">B13*C13*D13</f>
        <v>16.747423200413277</v>
      </c>
      <c r="I13" s="71">
        <v>13.423121807609007</v>
      </c>
      <c r="J13" s="71">
        <f t="shared" ref="J13:J37" si="10">H13-I13</f>
        <v>3.3243013928042693</v>
      </c>
      <c r="K13" s="72">
        <f>J13/I13</f>
        <v>0.24765486303788597</v>
      </c>
      <c r="L13" s="73">
        <v>60</v>
      </c>
      <c r="M13" s="74">
        <f t="shared" ref="M13:M38" si="11">L13*I13</f>
        <v>805.3873084565405</v>
      </c>
      <c r="N13" s="73">
        <f t="shared" ref="N13:N38" si="12">L13*H13</f>
        <v>1004.8453920247966</v>
      </c>
      <c r="O13" s="85">
        <f t="shared" si="5"/>
        <v>199.45808356825614</v>
      </c>
    </row>
    <row r="14" spans="1:15" x14ac:dyDescent="0.25">
      <c r="A14" s="75" t="s">
        <v>17</v>
      </c>
      <c r="B14" s="67">
        <f>'Сравнение 2023'!B14*106.09%</f>
        <v>0.22423618659476488</v>
      </c>
      <c r="C14" s="67">
        <v>77.261930000000007</v>
      </c>
      <c r="D14" s="67">
        <f t="shared" si="8"/>
        <v>0.96666666666666679</v>
      </c>
      <c r="E14" s="76">
        <v>1.3</v>
      </c>
      <c r="F14" s="76">
        <v>0.8</v>
      </c>
      <c r="G14" s="76">
        <v>0.8</v>
      </c>
      <c r="H14" s="77">
        <f t="shared" si="9"/>
        <v>16.747423200413277</v>
      </c>
      <c r="I14" s="71">
        <v>13.423121807609007</v>
      </c>
      <c r="J14" s="71">
        <f t="shared" si="10"/>
        <v>3.3243013928042693</v>
      </c>
      <c r="K14" s="72">
        <f>J14/I14</f>
        <v>0.24765486303788597</v>
      </c>
      <c r="L14" s="73">
        <v>50</v>
      </c>
      <c r="M14" s="74">
        <f t="shared" si="11"/>
        <v>671.15609038045034</v>
      </c>
      <c r="N14" s="73">
        <f t="shared" si="12"/>
        <v>837.37116002066386</v>
      </c>
      <c r="O14" s="85">
        <f t="shared" si="5"/>
        <v>166.21506964021353</v>
      </c>
    </row>
    <row r="15" spans="1:15" x14ac:dyDescent="0.25">
      <c r="A15" s="75" t="s">
        <v>18</v>
      </c>
      <c r="B15" s="67">
        <f>'Сравнение 2023'!B15*106.09%</f>
        <v>0.22423618659476488</v>
      </c>
      <c r="C15" s="67">
        <v>77.261930000000007</v>
      </c>
      <c r="D15" s="67">
        <f t="shared" si="8"/>
        <v>0.96666666666666679</v>
      </c>
      <c r="E15" s="76">
        <v>1.3</v>
      </c>
      <c r="F15" s="76">
        <v>0.8</v>
      </c>
      <c r="G15" s="76">
        <v>0.8</v>
      </c>
      <c r="H15" s="77">
        <f t="shared" si="9"/>
        <v>16.747423200413277</v>
      </c>
      <c r="I15" s="71">
        <v>13.423121807609007</v>
      </c>
      <c r="J15" s="71">
        <f t="shared" si="10"/>
        <v>3.3243013928042693</v>
      </c>
      <c r="K15" s="72">
        <f t="shared" ref="K15:K37" si="13">J15/I15</f>
        <v>0.24765486303788597</v>
      </c>
      <c r="L15" s="73">
        <v>40</v>
      </c>
      <c r="M15" s="74">
        <f t="shared" si="11"/>
        <v>536.92487230436029</v>
      </c>
      <c r="N15" s="73">
        <f t="shared" si="12"/>
        <v>669.89692801653109</v>
      </c>
      <c r="O15" s="85">
        <f t="shared" si="5"/>
        <v>132.9720557121708</v>
      </c>
    </row>
    <row r="16" spans="1:15" ht="15.75" customHeight="1" x14ac:dyDescent="0.25">
      <c r="A16" s="75" t="s">
        <v>19</v>
      </c>
      <c r="B16" s="67">
        <f>'Сравнение 2023'!B16*106.09%</f>
        <v>0.22423618659476488</v>
      </c>
      <c r="C16" s="67">
        <v>77.261930000000007</v>
      </c>
      <c r="D16" s="67">
        <f t="shared" si="8"/>
        <v>0.96666666666666679</v>
      </c>
      <c r="E16" s="76">
        <v>1.3</v>
      </c>
      <c r="F16" s="76">
        <v>0.8</v>
      </c>
      <c r="G16" s="76">
        <v>0.8</v>
      </c>
      <c r="H16" s="77">
        <f t="shared" si="9"/>
        <v>16.747423200413277</v>
      </c>
      <c r="I16" s="71">
        <v>13.423121807609007</v>
      </c>
      <c r="J16" s="71">
        <f t="shared" si="10"/>
        <v>3.3243013928042693</v>
      </c>
      <c r="K16" s="72">
        <f t="shared" si="13"/>
        <v>0.24765486303788597</v>
      </c>
      <c r="L16" s="73">
        <v>30</v>
      </c>
      <c r="M16" s="74">
        <f t="shared" si="11"/>
        <v>402.69365422827025</v>
      </c>
      <c r="N16" s="73">
        <f t="shared" si="12"/>
        <v>502.42269601239832</v>
      </c>
      <c r="O16" s="85">
        <f t="shared" si="5"/>
        <v>99.729041784128071</v>
      </c>
    </row>
    <row r="17" spans="1:15" ht="15.75" customHeight="1" x14ac:dyDescent="0.25">
      <c r="A17" s="79" t="s">
        <v>21</v>
      </c>
      <c r="B17" s="67">
        <f>'Сравнение 2023'!B17*106.09%</f>
        <v>0.22423618659476488</v>
      </c>
      <c r="C17" s="67">
        <v>77.261930000000007</v>
      </c>
      <c r="D17" s="67">
        <f>(E17+F17+G17)/3</f>
        <v>0.96666666666666679</v>
      </c>
      <c r="E17" s="76">
        <v>1.3</v>
      </c>
      <c r="F17" s="76">
        <v>0.8</v>
      </c>
      <c r="G17" s="76">
        <v>0.8</v>
      </c>
      <c r="H17" s="77">
        <f>B17*C17*D17</f>
        <v>16.747423200413277</v>
      </c>
      <c r="I17" s="71">
        <v>13.423121807609007</v>
      </c>
      <c r="J17" s="71">
        <f t="shared" si="10"/>
        <v>3.3243013928042693</v>
      </c>
      <c r="K17" s="72">
        <f>J17/I17</f>
        <v>0.24765486303788597</v>
      </c>
      <c r="L17" s="73">
        <v>20</v>
      </c>
      <c r="M17" s="74">
        <f t="shared" si="11"/>
        <v>268.46243615218015</v>
      </c>
      <c r="N17" s="73">
        <f t="shared" si="12"/>
        <v>334.94846400826555</v>
      </c>
      <c r="O17" s="85">
        <f t="shared" si="5"/>
        <v>66.4860278560854</v>
      </c>
    </row>
    <row r="18" spans="1:15" x14ac:dyDescent="0.25">
      <c r="A18" s="75" t="s">
        <v>23</v>
      </c>
      <c r="B18" s="67">
        <f>'Сравнение 2023'!B18*106.09%</f>
        <v>0.22423618659476488</v>
      </c>
      <c r="C18" s="67">
        <v>77.261930000000007</v>
      </c>
      <c r="D18" s="67">
        <f>(E18+F18+G18)/3</f>
        <v>0.96666666666666679</v>
      </c>
      <c r="E18" s="76">
        <v>1.3</v>
      </c>
      <c r="F18" s="76">
        <v>0.8</v>
      </c>
      <c r="G18" s="76">
        <v>0.8</v>
      </c>
      <c r="H18" s="77">
        <f>B18*C18*D18</f>
        <v>16.747423200413277</v>
      </c>
      <c r="I18" s="71">
        <v>13.423121807609007</v>
      </c>
      <c r="J18" s="71">
        <f t="shared" si="10"/>
        <v>3.3243013928042693</v>
      </c>
      <c r="K18" s="72">
        <f t="shared" si="13"/>
        <v>0.24765486303788597</v>
      </c>
      <c r="L18" s="73">
        <v>10</v>
      </c>
      <c r="M18" s="74">
        <f t="shared" si="11"/>
        <v>134.23121807609007</v>
      </c>
      <c r="N18" s="73">
        <f t="shared" si="12"/>
        <v>167.47423200413277</v>
      </c>
      <c r="O18" s="85">
        <f t="shared" si="5"/>
        <v>33.2430139280427</v>
      </c>
    </row>
    <row r="19" spans="1:15" x14ac:dyDescent="0.25">
      <c r="A19" s="75" t="s">
        <v>25</v>
      </c>
      <c r="B19" s="67">
        <f>'Сравнение 2023'!B19*106.09%</f>
        <v>0.22423618659476488</v>
      </c>
      <c r="C19" s="68">
        <v>77.261930000000007</v>
      </c>
      <c r="D19" s="68">
        <f t="shared" ref="D19:D22" si="14">(E19+F19+G19)/3</f>
        <v>0.96666666666666679</v>
      </c>
      <c r="E19" s="69">
        <v>1.3</v>
      </c>
      <c r="F19" s="69">
        <v>0.8</v>
      </c>
      <c r="G19" s="69">
        <v>0.8</v>
      </c>
      <c r="H19" s="77">
        <f t="shared" ref="H19:H37" si="15">B19*C19*D19</f>
        <v>16.747423200413277</v>
      </c>
      <c r="I19" s="71">
        <v>13.423121807609007</v>
      </c>
      <c r="J19" s="71">
        <f t="shared" si="10"/>
        <v>3.3243013928042693</v>
      </c>
      <c r="K19" s="72">
        <f t="shared" si="13"/>
        <v>0.24765486303788597</v>
      </c>
      <c r="L19" s="73"/>
      <c r="M19" s="74">
        <f t="shared" si="11"/>
        <v>0</v>
      </c>
      <c r="N19" s="73">
        <f t="shared" si="12"/>
        <v>0</v>
      </c>
      <c r="O19" s="85">
        <f t="shared" si="5"/>
        <v>0</v>
      </c>
    </row>
    <row r="20" spans="1:15" x14ac:dyDescent="0.25">
      <c r="A20" s="75" t="s">
        <v>26</v>
      </c>
      <c r="B20" s="67">
        <f>'Сравнение 2023'!B20*106.09%</f>
        <v>0.22423618659476488</v>
      </c>
      <c r="C20" s="68">
        <v>77.261930000000007</v>
      </c>
      <c r="D20" s="68">
        <f t="shared" si="14"/>
        <v>0.96666666666666679</v>
      </c>
      <c r="E20" s="69">
        <v>1.3</v>
      </c>
      <c r="F20" s="69">
        <v>0.8</v>
      </c>
      <c r="G20" s="69">
        <v>0.8</v>
      </c>
      <c r="H20" s="77">
        <f t="shared" si="15"/>
        <v>16.747423200413277</v>
      </c>
      <c r="I20" s="71">
        <v>13.423121807609007</v>
      </c>
      <c r="J20" s="71">
        <f t="shared" si="10"/>
        <v>3.3243013928042693</v>
      </c>
      <c r="K20" s="72">
        <f t="shared" si="13"/>
        <v>0.24765486303788597</v>
      </c>
      <c r="L20" s="73"/>
      <c r="M20" s="74">
        <f t="shared" si="11"/>
        <v>0</v>
      </c>
      <c r="N20" s="73">
        <f t="shared" si="12"/>
        <v>0</v>
      </c>
      <c r="O20" s="85">
        <f t="shared" si="5"/>
        <v>0</v>
      </c>
    </row>
    <row r="21" spans="1:15" x14ac:dyDescent="0.25">
      <c r="A21" s="66" t="s">
        <v>28</v>
      </c>
      <c r="B21" s="67">
        <f>'Сравнение 2023'!B21*106.09%</f>
        <v>0.22423618659476488</v>
      </c>
      <c r="C21" s="68">
        <v>77.261930000000007</v>
      </c>
      <c r="D21" s="68">
        <f t="shared" si="14"/>
        <v>0.96666666666666679</v>
      </c>
      <c r="E21" s="69">
        <v>1.3</v>
      </c>
      <c r="F21" s="69">
        <v>0.8</v>
      </c>
      <c r="G21" s="69">
        <v>0.8</v>
      </c>
      <c r="H21" s="77">
        <f t="shared" si="15"/>
        <v>16.747423200413277</v>
      </c>
      <c r="I21" s="71">
        <v>13.423121807609007</v>
      </c>
      <c r="J21" s="71">
        <f t="shared" si="10"/>
        <v>3.3243013928042693</v>
      </c>
      <c r="K21" s="72">
        <f t="shared" si="13"/>
        <v>0.24765486303788597</v>
      </c>
      <c r="L21" s="73"/>
      <c r="M21" s="74">
        <f t="shared" si="11"/>
        <v>0</v>
      </c>
      <c r="N21" s="73">
        <f t="shared" si="12"/>
        <v>0</v>
      </c>
      <c r="O21" s="85">
        <f t="shared" si="5"/>
        <v>0</v>
      </c>
    </row>
    <row r="22" spans="1:15" x14ac:dyDescent="0.25">
      <c r="A22" s="66" t="s">
        <v>29</v>
      </c>
      <c r="B22" s="67">
        <f>'Сравнение 2023'!B22*106.09%</f>
        <v>0.22423618659476488</v>
      </c>
      <c r="C22" s="68">
        <v>77.261930000000007</v>
      </c>
      <c r="D22" s="68">
        <f t="shared" si="14"/>
        <v>0.96666666666666679</v>
      </c>
      <c r="E22" s="69">
        <v>1.3</v>
      </c>
      <c r="F22" s="69">
        <v>0.8</v>
      </c>
      <c r="G22" s="69">
        <v>0.8</v>
      </c>
      <c r="H22" s="77">
        <f t="shared" si="15"/>
        <v>16.747423200413277</v>
      </c>
      <c r="I22" s="71">
        <v>13.423121807609007</v>
      </c>
      <c r="J22" s="71">
        <f t="shared" si="10"/>
        <v>3.3243013928042693</v>
      </c>
      <c r="K22" s="72">
        <f t="shared" si="13"/>
        <v>0.24765486303788597</v>
      </c>
      <c r="L22" s="73"/>
      <c r="M22" s="74">
        <f t="shared" si="11"/>
        <v>0</v>
      </c>
      <c r="N22" s="73">
        <f t="shared" si="12"/>
        <v>0</v>
      </c>
      <c r="O22" s="85">
        <f t="shared" si="5"/>
        <v>0</v>
      </c>
    </row>
    <row r="23" spans="1:15" x14ac:dyDescent="0.25">
      <c r="A23" s="66" t="s">
        <v>31</v>
      </c>
      <c r="B23" s="67">
        <f>'Сравнение 2023'!B23*106.09%</f>
        <v>0.22423618659476488</v>
      </c>
      <c r="C23" s="68">
        <v>77.261930000000007</v>
      </c>
      <c r="D23" s="68">
        <f>(E23+F23+G23)/3</f>
        <v>0.96666666666666679</v>
      </c>
      <c r="E23" s="69">
        <v>1.3</v>
      </c>
      <c r="F23" s="69">
        <v>0.8</v>
      </c>
      <c r="G23" s="69">
        <v>0.8</v>
      </c>
      <c r="H23" s="77">
        <f t="shared" si="15"/>
        <v>16.747423200413277</v>
      </c>
      <c r="I23" s="71">
        <v>13.423121807609007</v>
      </c>
      <c r="J23" s="71">
        <f t="shared" si="10"/>
        <v>3.3243013928042693</v>
      </c>
      <c r="K23" s="72">
        <f>J23/I23</f>
        <v>0.24765486303788597</v>
      </c>
      <c r="L23" s="73"/>
      <c r="M23" s="74">
        <f t="shared" si="11"/>
        <v>0</v>
      </c>
      <c r="N23" s="73">
        <f t="shared" si="12"/>
        <v>0</v>
      </c>
      <c r="O23" s="85">
        <f t="shared" si="5"/>
        <v>0</v>
      </c>
    </row>
    <row r="24" spans="1:15" x14ac:dyDescent="0.25">
      <c r="A24" s="66" t="s">
        <v>32</v>
      </c>
      <c r="B24" s="67">
        <f>'Сравнение 2023'!B24*106.09%</f>
        <v>0.22423618659476488</v>
      </c>
      <c r="C24" s="68">
        <v>77.261930000000007</v>
      </c>
      <c r="D24" s="68">
        <f t="shared" ref="D24:D37" si="16">(E24+F24+G24)/3</f>
        <v>0.96666666666666679</v>
      </c>
      <c r="E24" s="69">
        <v>1.3</v>
      </c>
      <c r="F24" s="69">
        <v>0.8</v>
      </c>
      <c r="G24" s="69">
        <v>0.8</v>
      </c>
      <c r="H24" s="77">
        <f t="shared" si="15"/>
        <v>16.747423200413277</v>
      </c>
      <c r="I24" s="71">
        <v>13.423121807609007</v>
      </c>
      <c r="J24" s="71">
        <f t="shared" si="10"/>
        <v>3.3243013928042693</v>
      </c>
      <c r="K24" s="72">
        <f>J24/I24</f>
        <v>0.24765486303788597</v>
      </c>
      <c r="L24" s="73"/>
      <c r="M24" s="74">
        <f t="shared" si="11"/>
        <v>0</v>
      </c>
      <c r="N24" s="73">
        <f t="shared" si="12"/>
        <v>0</v>
      </c>
      <c r="O24" s="85">
        <f t="shared" si="5"/>
        <v>0</v>
      </c>
    </row>
    <row r="25" spans="1:15" x14ac:dyDescent="0.25">
      <c r="A25" s="66" t="s">
        <v>33</v>
      </c>
      <c r="B25" s="67">
        <f>'Сравнение 2023'!B25*106.09%</f>
        <v>0.22423618659476488</v>
      </c>
      <c r="C25" s="68">
        <v>77.261930000000007</v>
      </c>
      <c r="D25" s="68">
        <f t="shared" si="16"/>
        <v>0.96666666666666679</v>
      </c>
      <c r="E25" s="69">
        <v>1.3</v>
      </c>
      <c r="F25" s="69">
        <v>0.8</v>
      </c>
      <c r="G25" s="69">
        <v>0.8</v>
      </c>
      <c r="H25" s="77">
        <f t="shared" si="15"/>
        <v>16.747423200413277</v>
      </c>
      <c r="I25" s="71">
        <v>13.423121807609007</v>
      </c>
      <c r="J25" s="71">
        <f t="shared" si="10"/>
        <v>3.3243013928042693</v>
      </c>
      <c r="K25" s="72">
        <f t="shared" si="13"/>
        <v>0.24765486303788597</v>
      </c>
      <c r="L25" s="73"/>
      <c r="M25" s="74">
        <f t="shared" si="11"/>
        <v>0</v>
      </c>
      <c r="N25" s="73">
        <f t="shared" si="12"/>
        <v>0</v>
      </c>
      <c r="O25" s="85">
        <f t="shared" si="5"/>
        <v>0</v>
      </c>
    </row>
    <row r="26" spans="1:15" x14ac:dyDescent="0.25">
      <c r="A26" s="66" t="s">
        <v>34</v>
      </c>
      <c r="B26" s="67">
        <f>'Сравнение 2023'!B26*106.09%</f>
        <v>0.22423618659476488</v>
      </c>
      <c r="C26" s="68">
        <v>77.261930000000007</v>
      </c>
      <c r="D26" s="68">
        <f t="shared" si="16"/>
        <v>0.96666666666666679</v>
      </c>
      <c r="E26" s="69">
        <v>1.3</v>
      </c>
      <c r="F26" s="69">
        <v>0.8</v>
      </c>
      <c r="G26" s="69">
        <v>0.8</v>
      </c>
      <c r="H26" s="77">
        <f t="shared" si="15"/>
        <v>16.747423200413277</v>
      </c>
      <c r="I26" s="71">
        <v>13.423121807609007</v>
      </c>
      <c r="J26" s="71">
        <f t="shared" si="10"/>
        <v>3.3243013928042693</v>
      </c>
      <c r="K26" s="72">
        <f t="shared" si="13"/>
        <v>0.24765486303788597</v>
      </c>
      <c r="L26" s="73"/>
      <c r="M26" s="74">
        <f t="shared" si="11"/>
        <v>0</v>
      </c>
      <c r="N26" s="73">
        <f t="shared" si="12"/>
        <v>0</v>
      </c>
      <c r="O26" s="85">
        <f t="shared" si="5"/>
        <v>0</v>
      </c>
    </row>
    <row r="27" spans="1:15" x14ac:dyDescent="0.25">
      <c r="A27" s="75" t="s">
        <v>35</v>
      </c>
      <c r="B27" s="67">
        <f>'Сравнение 2023'!B27*106.09%</f>
        <v>0.22423618659476488</v>
      </c>
      <c r="C27" s="68">
        <v>77.261930000000007</v>
      </c>
      <c r="D27" s="68">
        <f t="shared" si="16"/>
        <v>0.96666666666666679</v>
      </c>
      <c r="E27" s="69">
        <v>1.3</v>
      </c>
      <c r="F27" s="69">
        <v>0.8</v>
      </c>
      <c r="G27" s="69">
        <v>0.8</v>
      </c>
      <c r="H27" s="77">
        <f t="shared" si="15"/>
        <v>16.747423200413277</v>
      </c>
      <c r="I27" s="71">
        <v>13.423121807609007</v>
      </c>
      <c r="J27" s="71">
        <f t="shared" si="10"/>
        <v>3.3243013928042693</v>
      </c>
      <c r="K27" s="72">
        <f t="shared" si="13"/>
        <v>0.24765486303788597</v>
      </c>
      <c r="L27" s="73"/>
      <c r="M27" s="74">
        <f t="shared" si="11"/>
        <v>0</v>
      </c>
      <c r="N27" s="73">
        <f t="shared" si="12"/>
        <v>0</v>
      </c>
      <c r="O27" s="85">
        <f t="shared" si="5"/>
        <v>0</v>
      </c>
    </row>
    <row r="28" spans="1:15" x14ac:dyDescent="0.25">
      <c r="A28" s="75" t="s">
        <v>37</v>
      </c>
      <c r="B28" s="67">
        <f>'Сравнение 2023'!B28*106.09%</f>
        <v>0.22423618659476488</v>
      </c>
      <c r="C28" s="68">
        <v>77.261930000000007</v>
      </c>
      <c r="D28" s="68">
        <f t="shared" si="16"/>
        <v>0.96666666666666679</v>
      </c>
      <c r="E28" s="69">
        <v>1.3</v>
      </c>
      <c r="F28" s="69">
        <v>0.8</v>
      </c>
      <c r="G28" s="69">
        <v>0.8</v>
      </c>
      <c r="H28" s="77">
        <f t="shared" si="15"/>
        <v>16.747423200413277</v>
      </c>
      <c r="I28" s="71">
        <v>13.423121807609007</v>
      </c>
      <c r="J28" s="71">
        <f t="shared" si="10"/>
        <v>3.3243013928042693</v>
      </c>
      <c r="K28" s="72">
        <f>J28/I28</f>
        <v>0.24765486303788597</v>
      </c>
      <c r="L28" s="73"/>
      <c r="M28" s="74">
        <f t="shared" si="11"/>
        <v>0</v>
      </c>
      <c r="N28" s="73">
        <f t="shared" si="12"/>
        <v>0</v>
      </c>
      <c r="O28" s="85">
        <f t="shared" si="5"/>
        <v>0</v>
      </c>
    </row>
    <row r="29" spans="1:15" x14ac:dyDescent="0.25">
      <c r="A29" s="75" t="s">
        <v>38</v>
      </c>
      <c r="B29" s="67">
        <f>'Сравнение 2023'!B29*106.09%</f>
        <v>0.22423618659476488</v>
      </c>
      <c r="C29" s="68">
        <v>77.261930000000007</v>
      </c>
      <c r="D29" s="68">
        <f t="shared" si="16"/>
        <v>0.96666666666666679</v>
      </c>
      <c r="E29" s="69">
        <v>1.3</v>
      </c>
      <c r="F29" s="69">
        <v>0.8</v>
      </c>
      <c r="G29" s="69">
        <v>0.8</v>
      </c>
      <c r="H29" s="77">
        <f t="shared" si="15"/>
        <v>16.747423200413277</v>
      </c>
      <c r="I29" s="71">
        <v>13.423121807609007</v>
      </c>
      <c r="J29" s="71">
        <f t="shared" si="10"/>
        <v>3.3243013928042693</v>
      </c>
      <c r="K29" s="72">
        <f t="shared" si="13"/>
        <v>0.24765486303788597</v>
      </c>
      <c r="L29" s="73"/>
      <c r="M29" s="74">
        <f t="shared" si="11"/>
        <v>0</v>
      </c>
      <c r="N29" s="73">
        <f t="shared" si="12"/>
        <v>0</v>
      </c>
      <c r="O29" s="85">
        <f t="shared" si="5"/>
        <v>0</v>
      </c>
    </row>
    <row r="30" spans="1:15" x14ac:dyDescent="0.25">
      <c r="A30" s="75" t="s">
        <v>39</v>
      </c>
      <c r="B30" s="67">
        <f>'Сравнение 2023'!B30*106.09%</f>
        <v>0.22423618659476488</v>
      </c>
      <c r="C30" s="68">
        <v>77.261930000000007</v>
      </c>
      <c r="D30" s="68">
        <f t="shared" si="16"/>
        <v>0.96666666666666679</v>
      </c>
      <c r="E30" s="69">
        <v>1.3</v>
      </c>
      <c r="F30" s="69">
        <v>0.8</v>
      </c>
      <c r="G30" s="69">
        <v>0.8</v>
      </c>
      <c r="H30" s="77">
        <f t="shared" si="15"/>
        <v>16.747423200413277</v>
      </c>
      <c r="I30" s="71">
        <v>13.423121807609007</v>
      </c>
      <c r="J30" s="71">
        <f t="shared" si="10"/>
        <v>3.3243013928042693</v>
      </c>
      <c r="K30" s="72">
        <f>J30/I30</f>
        <v>0.24765486303788597</v>
      </c>
      <c r="L30" s="73"/>
      <c r="M30" s="74">
        <f t="shared" si="11"/>
        <v>0</v>
      </c>
      <c r="N30" s="73">
        <f t="shared" si="12"/>
        <v>0</v>
      </c>
      <c r="O30" s="85">
        <f t="shared" si="5"/>
        <v>0</v>
      </c>
    </row>
    <row r="31" spans="1:15" x14ac:dyDescent="0.25">
      <c r="A31" s="75" t="s">
        <v>40</v>
      </c>
      <c r="B31" s="67">
        <f>'Сравнение 2023'!B31*106.09%</f>
        <v>0.22423618659476488</v>
      </c>
      <c r="C31" s="68">
        <v>77.261930000000007</v>
      </c>
      <c r="D31" s="68">
        <f t="shared" si="16"/>
        <v>0.96666666666666679</v>
      </c>
      <c r="E31" s="69">
        <v>1.3</v>
      </c>
      <c r="F31" s="69">
        <v>0.8</v>
      </c>
      <c r="G31" s="69">
        <v>0.8</v>
      </c>
      <c r="H31" s="77">
        <f t="shared" si="15"/>
        <v>16.747423200413277</v>
      </c>
      <c r="I31" s="71">
        <v>13.423121807609007</v>
      </c>
      <c r="J31" s="71">
        <f t="shared" si="10"/>
        <v>3.3243013928042693</v>
      </c>
      <c r="K31" s="72">
        <f t="shared" si="13"/>
        <v>0.24765486303788597</v>
      </c>
      <c r="L31" s="73"/>
      <c r="M31" s="74">
        <f t="shared" si="11"/>
        <v>0</v>
      </c>
      <c r="N31" s="73">
        <f t="shared" si="12"/>
        <v>0</v>
      </c>
      <c r="O31" s="85">
        <f t="shared" si="5"/>
        <v>0</v>
      </c>
    </row>
    <row r="32" spans="1:15" x14ac:dyDescent="0.25">
      <c r="A32" s="75" t="s">
        <v>41</v>
      </c>
      <c r="B32" s="67">
        <f>'Сравнение 2023'!B32*106.09%</f>
        <v>0.22423618659476488</v>
      </c>
      <c r="C32" s="68">
        <v>77.261930000000007</v>
      </c>
      <c r="D32" s="68">
        <f t="shared" si="16"/>
        <v>0.96666666666666679</v>
      </c>
      <c r="E32" s="69">
        <v>1.3</v>
      </c>
      <c r="F32" s="69">
        <v>0.8</v>
      </c>
      <c r="G32" s="69">
        <v>0.8</v>
      </c>
      <c r="H32" s="77">
        <f t="shared" si="15"/>
        <v>16.747423200413277</v>
      </c>
      <c r="I32" s="71">
        <v>13.423121807609007</v>
      </c>
      <c r="J32" s="71">
        <f t="shared" si="10"/>
        <v>3.3243013928042693</v>
      </c>
      <c r="K32" s="72">
        <f>J32/I32</f>
        <v>0.24765486303788597</v>
      </c>
      <c r="L32" s="73"/>
      <c r="M32" s="74">
        <f t="shared" si="11"/>
        <v>0</v>
      </c>
      <c r="N32" s="73">
        <f t="shared" si="12"/>
        <v>0</v>
      </c>
      <c r="O32" s="85">
        <f t="shared" si="5"/>
        <v>0</v>
      </c>
    </row>
    <row r="33" spans="1:15" x14ac:dyDescent="0.25">
      <c r="A33" s="75" t="s">
        <v>42</v>
      </c>
      <c r="B33" s="67">
        <f>'Сравнение 2023'!B33*106.09%</f>
        <v>0.22423618659476488</v>
      </c>
      <c r="C33" s="68">
        <v>77.261930000000007</v>
      </c>
      <c r="D33" s="68">
        <f>(E33+F33+G33)/3</f>
        <v>0.96666666666666679</v>
      </c>
      <c r="E33" s="69">
        <v>1.3</v>
      </c>
      <c r="F33" s="69">
        <v>0.8</v>
      </c>
      <c r="G33" s="69">
        <v>0.8</v>
      </c>
      <c r="H33" s="77">
        <f t="shared" si="15"/>
        <v>16.747423200413277</v>
      </c>
      <c r="I33" s="71">
        <v>13.423121807609007</v>
      </c>
      <c r="J33" s="71">
        <f t="shared" si="10"/>
        <v>3.3243013928042693</v>
      </c>
      <c r="K33" s="72">
        <f t="shared" si="13"/>
        <v>0.24765486303788597</v>
      </c>
      <c r="L33" s="73"/>
      <c r="M33" s="74">
        <f t="shared" si="11"/>
        <v>0</v>
      </c>
      <c r="N33" s="73">
        <f t="shared" si="12"/>
        <v>0</v>
      </c>
      <c r="O33" s="85">
        <f t="shared" si="5"/>
        <v>0</v>
      </c>
    </row>
    <row r="34" spans="1:15" x14ac:dyDescent="0.25">
      <c r="A34" s="75" t="s">
        <v>43</v>
      </c>
      <c r="B34" s="67">
        <f>'Сравнение 2023'!B34*106.09%</f>
        <v>0.22423618659476488</v>
      </c>
      <c r="C34" s="68">
        <v>77.261930000000007</v>
      </c>
      <c r="D34" s="68">
        <f t="shared" si="16"/>
        <v>0.96666666666666679</v>
      </c>
      <c r="E34" s="69">
        <v>1.3</v>
      </c>
      <c r="F34" s="69">
        <v>0.8</v>
      </c>
      <c r="G34" s="69">
        <v>0.8</v>
      </c>
      <c r="H34" s="77">
        <f t="shared" si="15"/>
        <v>16.747423200413277</v>
      </c>
      <c r="I34" s="71">
        <v>13.423121807609007</v>
      </c>
      <c r="J34" s="71">
        <f t="shared" si="10"/>
        <v>3.3243013928042693</v>
      </c>
      <c r="K34" s="72">
        <f t="shared" si="13"/>
        <v>0.24765486303788597</v>
      </c>
      <c r="L34" s="73"/>
      <c r="M34" s="74">
        <f t="shared" si="11"/>
        <v>0</v>
      </c>
      <c r="N34" s="73">
        <f t="shared" si="12"/>
        <v>0</v>
      </c>
      <c r="O34" s="85">
        <f t="shared" si="5"/>
        <v>0</v>
      </c>
    </row>
    <row r="35" spans="1:15" x14ac:dyDescent="0.25">
      <c r="A35" s="75" t="s">
        <v>44</v>
      </c>
      <c r="B35" s="67">
        <f>'Сравнение 2023'!B35*106.09%</f>
        <v>0.22423618659476488</v>
      </c>
      <c r="C35" s="68">
        <v>77.261930000000007</v>
      </c>
      <c r="D35" s="68">
        <f>(E35+F35+G35)/3</f>
        <v>0.96666666666666679</v>
      </c>
      <c r="E35" s="69">
        <v>1.3</v>
      </c>
      <c r="F35" s="69">
        <v>0.8</v>
      </c>
      <c r="G35" s="69">
        <v>0.8</v>
      </c>
      <c r="H35" s="77">
        <f t="shared" si="15"/>
        <v>16.747423200413277</v>
      </c>
      <c r="I35" s="71">
        <v>13.423121807609007</v>
      </c>
      <c r="J35" s="71">
        <f t="shared" si="10"/>
        <v>3.3243013928042693</v>
      </c>
      <c r="K35" s="72">
        <f t="shared" si="13"/>
        <v>0.24765486303788597</v>
      </c>
      <c r="L35" s="73"/>
      <c r="M35" s="74">
        <f t="shared" si="11"/>
        <v>0</v>
      </c>
      <c r="N35" s="73">
        <f t="shared" si="12"/>
        <v>0</v>
      </c>
      <c r="O35" s="85">
        <f t="shared" si="5"/>
        <v>0</v>
      </c>
    </row>
    <row r="36" spans="1:15" x14ac:dyDescent="0.25">
      <c r="A36" s="75" t="s">
        <v>45</v>
      </c>
      <c r="B36" s="67">
        <f>'Сравнение 2023'!B36*106.09%</f>
        <v>0.22423618659476488</v>
      </c>
      <c r="C36" s="68">
        <v>77.261930000000007</v>
      </c>
      <c r="D36" s="68">
        <f t="shared" si="16"/>
        <v>0.96666666666666679</v>
      </c>
      <c r="E36" s="69">
        <v>1.3</v>
      </c>
      <c r="F36" s="69">
        <v>0.8</v>
      </c>
      <c r="G36" s="69">
        <v>0.8</v>
      </c>
      <c r="H36" s="77">
        <f t="shared" si="15"/>
        <v>16.747423200413277</v>
      </c>
      <c r="I36" s="71">
        <v>13.423121807609007</v>
      </c>
      <c r="J36" s="71">
        <f t="shared" si="10"/>
        <v>3.3243013928042693</v>
      </c>
      <c r="K36" s="72">
        <f t="shared" si="13"/>
        <v>0.24765486303788597</v>
      </c>
      <c r="L36" s="73"/>
      <c r="M36" s="74">
        <f t="shared" si="11"/>
        <v>0</v>
      </c>
      <c r="N36" s="73">
        <f t="shared" si="12"/>
        <v>0</v>
      </c>
      <c r="O36" s="85">
        <f t="shared" si="5"/>
        <v>0</v>
      </c>
    </row>
    <row r="37" spans="1:15" x14ac:dyDescent="0.25">
      <c r="A37" s="75" t="s">
        <v>46</v>
      </c>
      <c r="B37" s="67">
        <f>'Сравнение 2023'!B37*106.09%</f>
        <v>0.22423618659476488</v>
      </c>
      <c r="C37" s="68">
        <v>77.261930000000007</v>
      </c>
      <c r="D37" s="68">
        <f t="shared" si="16"/>
        <v>0.96666666666666679</v>
      </c>
      <c r="E37" s="69">
        <v>1.3</v>
      </c>
      <c r="F37" s="69">
        <v>0.8</v>
      </c>
      <c r="G37" s="69">
        <v>0.8</v>
      </c>
      <c r="H37" s="77">
        <f t="shared" si="15"/>
        <v>16.747423200413277</v>
      </c>
      <c r="I37" s="71">
        <v>13.423121807609007</v>
      </c>
      <c r="J37" s="71">
        <f t="shared" si="10"/>
        <v>3.3243013928042693</v>
      </c>
      <c r="K37" s="72">
        <f t="shared" si="13"/>
        <v>0.24765486303788597</v>
      </c>
      <c r="L37" s="73"/>
      <c r="M37" s="74">
        <f t="shared" si="11"/>
        <v>0</v>
      </c>
      <c r="N37" s="73">
        <f t="shared" si="12"/>
        <v>0</v>
      </c>
      <c r="O37" s="85">
        <f t="shared" si="5"/>
        <v>0</v>
      </c>
    </row>
    <row r="38" spans="1:15" x14ac:dyDescent="0.25">
      <c r="A38" s="75" t="s">
        <v>48</v>
      </c>
      <c r="B38" s="67">
        <f>'Сравнение 2023'!B38*106.09%</f>
        <v>0.22423618659476488</v>
      </c>
      <c r="C38" s="68">
        <v>77.261930000000007</v>
      </c>
      <c r="D38" s="68">
        <f>(E38+F38+G38)/3</f>
        <v>0.96666666666666679</v>
      </c>
      <c r="E38" s="69">
        <v>1.3</v>
      </c>
      <c r="F38" s="69">
        <v>0.8</v>
      </c>
      <c r="G38" s="69">
        <v>0.8</v>
      </c>
      <c r="H38" s="77">
        <f>B38*C38*D38</f>
        <v>16.747423200413277</v>
      </c>
      <c r="I38" s="71">
        <v>13.423121807609007</v>
      </c>
      <c r="J38" s="71">
        <f>H38-I38</f>
        <v>3.3243013928042693</v>
      </c>
      <c r="K38" s="72">
        <f>J38/I38</f>
        <v>0.24765486303788597</v>
      </c>
      <c r="L38" s="73"/>
      <c r="M38" s="74">
        <f t="shared" si="11"/>
        <v>0</v>
      </c>
      <c r="N38" s="73">
        <f t="shared" si="12"/>
        <v>0</v>
      </c>
      <c r="O38" s="85">
        <f t="shared" si="5"/>
        <v>0</v>
      </c>
    </row>
  </sheetData>
  <mergeCells count="4">
    <mergeCell ref="A1:K1"/>
    <mergeCell ref="A3:O3"/>
    <mergeCell ref="A5:O5"/>
    <mergeCell ref="A12:O12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Расчёт на 2022 г.</vt:lpstr>
      <vt:lpstr>Сравнение с правильным расчётом</vt:lpstr>
      <vt:lpstr>Сравнение 2022</vt:lpstr>
      <vt:lpstr>2022</vt:lpstr>
      <vt:lpstr>расчёт с общ коэф Kj и Кс-0,75</vt:lpstr>
      <vt:lpstr>Лист2</vt:lpstr>
      <vt:lpstr>Лист3</vt:lpstr>
      <vt:lpstr>Сравнение 2023</vt:lpstr>
      <vt:lpstr>2024</vt:lpstr>
      <vt:lpstr>'2022'!Область_печати</vt:lpstr>
      <vt:lpstr>'расчёт с общ коэф Kj и Кс-0,75'!Область_печати</vt:lpstr>
      <vt:lpstr>'Сравнение 2022'!Область_печати</vt:lpstr>
      <vt:lpstr>'Сравнение с правильным расчётом'!Область_печати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2023-10-27T11:56:10Z</dcterms:modified>
</cp:coreProperties>
</file>