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mc:AlternateContent xmlns:mc="http://schemas.openxmlformats.org/markup-compatibility/2006">
    <mc:Choice Requires="x15">
      <x15ac:absPath xmlns:x15ac="http://schemas.microsoft.com/office/spreadsheetml/2010/11/ac" url="E:\Мои документы\Мои документы\РАЙСОВЕТ\Очередная сессия(проекты решений)\2021 год\45-я сессия\ПР_ О утвержд. стратегии соц.-экном. развития\"/>
    </mc:Choice>
  </mc:AlternateContent>
  <xr:revisionPtr revIDLastSave="0" documentId="8_{97B8C3AA-CD3B-4B82-A32A-8C633C7E487E}" xr6:coauthVersionLast="46" xr6:coauthVersionMax="46" xr10:uidLastSave="{00000000-0000-0000-0000-000000000000}"/>
  <bookViews>
    <workbookView xWindow="-120" yWindow="-120" windowWidth="29040" windowHeight="15840" xr2:uid="{00000000-000D-0000-FFFF-FFFF00000000}"/>
  </bookViews>
  <sheets>
    <sheet name="Отчет PwC" sheetId="1" r:id="rId1"/>
    <sheet name="Инвест.проекты" sheetId="2" r:id="rId2"/>
    <sheet name="Инфраструктура" sheetId="3" r:id="rId3"/>
    <sheet name="СЭР МО" sheetId="4" r:id="rId4"/>
  </sheets>
  <definedNames>
    <definedName name="_xlnm._FilterDatabase" localSheetId="2" hidden="1">Инфраструктура!$A$3:$I$3</definedName>
    <definedName name="_xlnm.Print_Titles" localSheetId="2">Инфраструктура!$3:$3</definedName>
    <definedName name="_xlnm.Print_Titles" localSheetId="0">'Отчет PwC'!$3:$5</definedName>
  </definedNames>
  <calcPr calcId="181029"/>
</workbook>
</file>

<file path=xl/calcChain.xml><?xml version="1.0" encoding="utf-8"?>
<calcChain xmlns="http://schemas.openxmlformats.org/spreadsheetml/2006/main">
  <c r="I5" i="4" l="1"/>
  <c r="I60" i="4" l="1"/>
  <c r="J60" i="4" s="1"/>
  <c r="K60" i="4" s="1"/>
  <c r="L60" i="4" s="1"/>
  <c r="M60" i="4" s="1"/>
  <c r="N60" i="4" s="1"/>
  <c r="O60" i="4" s="1"/>
  <c r="P60" i="4" s="1"/>
  <c r="Q60" i="4" s="1"/>
  <c r="Q51" i="4"/>
  <c r="P51" i="4"/>
  <c r="O51" i="4"/>
  <c r="N51" i="4"/>
  <c r="M51" i="4"/>
  <c r="L51" i="4"/>
  <c r="K51" i="4"/>
  <c r="J51" i="4"/>
  <c r="I51" i="4"/>
  <c r="H51" i="4"/>
  <c r="G51" i="4"/>
  <c r="F51" i="4"/>
  <c r="E51" i="4"/>
  <c r="D51" i="4"/>
  <c r="C51" i="4"/>
  <c r="B51" i="4"/>
  <c r="E50" i="4"/>
  <c r="F50" i="4" s="1"/>
  <c r="G50" i="4" s="1"/>
  <c r="H50" i="4" s="1"/>
  <c r="I50" i="4" s="1"/>
  <c r="J50" i="4" s="1"/>
  <c r="K50" i="4" s="1"/>
  <c r="L50" i="4" s="1"/>
  <c r="M50" i="4" s="1"/>
  <c r="N50" i="4" s="1"/>
  <c r="O50" i="4" s="1"/>
  <c r="P50" i="4" s="1"/>
  <c r="Q50" i="4" s="1"/>
  <c r="D50" i="4"/>
  <c r="C50" i="4"/>
  <c r="B50" i="4"/>
  <c r="F45" i="4"/>
  <c r="G45" i="4" s="1"/>
  <c r="H45" i="4" s="1"/>
  <c r="I45" i="4" s="1"/>
  <c r="J45" i="4" s="1"/>
  <c r="K45" i="4" s="1"/>
  <c r="L45" i="4" s="1"/>
  <c r="M45" i="4" s="1"/>
  <c r="N45" i="4" s="1"/>
  <c r="O45" i="4" s="1"/>
  <c r="P45" i="4" s="1"/>
  <c r="Q45" i="4" s="1"/>
  <c r="E45" i="4"/>
  <c r="D45" i="4"/>
  <c r="C45" i="4"/>
  <c r="B45" i="4"/>
  <c r="Q35" i="4"/>
  <c r="P35" i="4"/>
  <c r="O35" i="4"/>
  <c r="N35" i="4"/>
  <c r="M35" i="4"/>
  <c r="L35" i="4"/>
  <c r="K35" i="4"/>
  <c r="J35" i="4"/>
  <c r="I35" i="4"/>
  <c r="H35" i="4"/>
  <c r="G35" i="4"/>
  <c r="F35" i="4"/>
  <c r="E35" i="4"/>
  <c r="D35" i="4"/>
  <c r="C35" i="4"/>
  <c r="B35" i="4"/>
  <c r="I23" i="4"/>
  <c r="J23" i="4" s="1"/>
  <c r="H23" i="4"/>
  <c r="H25" i="4" s="1"/>
  <c r="H24" i="4" s="1"/>
  <c r="G23" i="4"/>
  <c r="G25" i="4" s="1"/>
  <c r="G24" i="4" s="1"/>
  <c r="F23" i="4"/>
  <c r="F25" i="4" s="1"/>
  <c r="F24" i="4" s="1"/>
  <c r="E23" i="4"/>
  <c r="E25" i="4" s="1"/>
  <c r="E24" i="4" s="1"/>
  <c r="D23" i="4"/>
  <c r="D25" i="4" s="1"/>
  <c r="D24" i="4" s="1"/>
  <c r="C23" i="4"/>
  <c r="C25" i="4" s="1"/>
  <c r="C24" i="4" s="1"/>
  <c r="B23" i="4"/>
  <c r="B25" i="4" s="1"/>
  <c r="B24" i="4" s="1"/>
  <c r="H14" i="4"/>
  <c r="I14" i="4" s="1"/>
  <c r="J14" i="4" s="1"/>
  <c r="K14" i="4" s="1"/>
  <c r="L14" i="4" s="1"/>
  <c r="M14" i="4" s="1"/>
  <c r="N14" i="4" s="1"/>
  <c r="O14" i="4" s="1"/>
  <c r="P14" i="4" s="1"/>
  <c r="Q14" i="4" s="1"/>
  <c r="Q5" i="4"/>
  <c r="P5" i="4"/>
  <c r="O5" i="4"/>
  <c r="N5" i="4"/>
  <c r="M5" i="4"/>
  <c r="L5" i="4"/>
  <c r="K5" i="4"/>
  <c r="J5" i="4"/>
  <c r="J25" i="4" l="1"/>
  <c r="J24" i="4" s="1"/>
  <c r="K23" i="4"/>
  <c r="I25" i="4"/>
  <c r="I24" i="4" s="1"/>
  <c r="L23" i="4" l="1"/>
  <c r="K25" i="4"/>
  <c r="K24" i="4" s="1"/>
  <c r="L25" i="4" l="1"/>
  <c r="L24" i="4" s="1"/>
  <c r="M23" i="4"/>
  <c r="N23" i="4" l="1"/>
  <c r="M25" i="4"/>
  <c r="M24" i="4" s="1"/>
  <c r="N25" i="4" l="1"/>
  <c r="N24" i="4" s="1"/>
  <c r="O23" i="4"/>
  <c r="P23" i="4" l="1"/>
  <c r="O25" i="4"/>
  <c r="O24" i="4" s="1"/>
  <c r="P25" i="4" l="1"/>
  <c r="P24" i="4" s="1"/>
  <c r="Q23" i="4"/>
  <c r="Q25" i="4" s="1"/>
  <c r="Q24" i="4" s="1"/>
</calcChain>
</file>

<file path=xl/sharedStrings.xml><?xml version="1.0" encoding="utf-8"?>
<sst xmlns="http://schemas.openxmlformats.org/spreadsheetml/2006/main" count="1263" uniqueCount="704">
  <si>
    <t>Перечень инвестиционных проектов, реализуемых и планируемых к реализации на территории муниципального образования</t>
  </si>
  <si>
    <t>Потребность в создании объектов социальной инфраструктуры и ЖКХ в период до 2030 года на территории муниципального образования (в том числе для реализации планируемых инвестиционных проектов)</t>
  </si>
  <si>
    <t>Наименование сегмента перспективной отрасли</t>
  </si>
  <si>
    <t>№ п/п</t>
  </si>
  <si>
    <t>Оцените вероятность развития выявленных сегментов перспективных отраслей реального сектора экономики в муниципальном образовании в 2020-2024 гг. и на период до 2030 г. (указать "v" в соответствующей ячейке)</t>
  </si>
  <si>
    <t>Наименование проекта</t>
  </si>
  <si>
    <t>Инициатор проекта</t>
  </si>
  <si>
    <t>Планируемый объем инвестиций по проекту, тыс. рублей</t>
  </si>
  <si>
    <t>Срок реализации</t>
  </si>
  <si>
    <t>Текущая стадия реализации проекта (реализуемый / планируемый к реализации)</t>
  </si>
  <si>
    <t>Государственная (муниципальная) поддержка инвестиционной деятельности</t>
  </si>
  <si>
    <t>Факторы, сдерживающие реализацию проекта (потребность в дополнительном финансировании, тыс. рублей, кадровый дефицит, необходимость производственной площадки)</t>
  </si>
  <si>
    <t>Краткая характеристика проекта (описание в свободной форме не более 70 слов)</t>
  </si>
  <si>
    <t>Перечень и мощность имеющихся объектов инфраструктуры для реализации инвестиционных проектов на территории муниципального образования (кратко описать инфраструктуру: транспортная, энергетическая, коммунальная, инженерная, социальная, инновационная)</t>
  </si>
  <si>
    <t>Потребность в дополнительных объектах инфраструктуры, необходимых для реализации инвестиционных проектов (кратко описать недостающие объекты инфраструктуры)</t>
  </si>
  <si>
    <t>форма поддержки</t>
  </si>
  <si>
    <t>объем поддержки, тыс. рублей</t>
  </si>
  <si>
    <t>Промышленность</t>
  </si>
  <si>
    <t>1.</t>
  </si>
  <si>
    <t>Наименование объекта</t>
  </si>
  <si>
    <t>Мощность объекта</t>
  </si>
  <si>
    <t>Единицы измерения мощности</t>
  </si>
  <si>
    <t>Срок строительства</t>
  </si>
  <si>
    <t>Обоснование создания (описание в свободной форме не более 70 слов)</t>
  </si>
  <si>
    <t>Укажите номер п/п соответствующего инвестиционного проекта - лист. "Инвест.проекты"</t>
  </si>
  <si>
    <t>Жилищно-коммунальное хозяйство</t>
  </si>
  <si>
    <t>Опишите факторы и предпосылки (возможные причины) развития выявленных сегментов перспективных отраслей реального сектора экономики в муниципальном образовании в 2020-2024 гг. и на период до 2030 г. (описание в свободной форме не более 70 слов, например, заинтересованность потенциального инвестора, необходимость развития в рамках реализации документов стратегического планирования региона и т.д.)</t>
  </si>
  <si>
    <t>Опишите необходимые условия для развития сегмента перспективной отрасли (описание в соответствующей ячейке в свободной форме не более 70 слов)</t>
  </si>
  <si>
    <t>Укажите возможность кооперации с муниципалитетами, как в Удмуртской Республике, так и с соседники регионами, в отношении производства указанной продукции (описание в свободной форме не более 70 слов)</t>
  </si>
  <si>
    <t>Строительство очистных сооружений в п. Яр</t>
  </si>
  <si>
    <t>Низкая вероятность развития</t>
  </si>
  <si>
    <t>Средняя вероятность развития</t>
  </si>
  <si>
    <t>Высокая вероятность развития</t>
  </si>
  <si>
    <t>2.</t>
  </si>
  <si>
    <t>О наличии инфраструктуры</t>
  </si>
  <si>
    <t>О наличии механизмов государственной и муниципальной поддержки</t>
  </si>
  <si>
    <t>м3</t>
  </si>
  <si>
    <t>Отсутствие очистных сооружений, соц объекты и многоквартирные дома подключены к центральным сетям водоотведения. Инвестор отсутствует</t>
  </si>
  <si>
    <t>Заключение концессионного соглашения на сетях водоснабжения</t>
  </si>
  <si>
    <t>Агропромышленный комплекс</t>
  </si>
  <si>
    <t>км</t>
  </si>
  <si>
    <t>Земельный участок для возможности локализации производства</t>
  </si>
  <si>
    <t>2026 (необходим кап ремонт или реконструкция)</t>
  </si>
  <si>
    <t>Производственная площада (база)</t>
  </si>
  <si>
    <t xml:space="preserve">Большой физический износ более 60%, в связи с этим возникают многочисленнные прорывы </t>
  </si>
  <si>
    <t>Транспортная инфраструктура</t>
  </si>
  <si>
    <t>Коммунальная и энергетическая инфраструктура</t>
  </si>
  <si>
    <t>Общее машиностроение</t>
  </si>
  <si>
    <t>Образование</t>
  </si>
  <si>
    <t>Строительство молочного комплекса на 400 голов</t>
  </si>
  <si>
    <t>СПК "Прогресс"</t>
  </si>
  <si>
    <t>2017-2022</t>
  </si>
  <si>
    <t>МБОУ Бачумовская СОШ</t>
  </si>
  <si>
    <t>реализуемый</t>
  </si>
  <si>
    <t>кв.м</t>
  </si>
  <si>
    <t>получение субсидий через Министерство сельского хозяйства и продовольствия УР</t>
  </si>
  <si>
    <t>2021 (необходим капитальный ремонт здания)</t>
  </si>
  <si>
    <t>Двигатели и турбины</t>
  </si>
  <si>
    <t xml:space="preserve"> получение разрешительной документации  на выполнение работ, </t>
  </si>
  <si>
    <t>Строительство молочного комплекса на 400 голов с доильно-молочным блоком. Коровник на 184 гол. построен, но не введен в эксплуатацию. Идет строительство противопожарного водоема</t>
  </si>
  <si>
    <t>v</t>
  </si>
  <si>
    <t>электрифицировано, есть водоснабжение</t>
  </si>
  <si>
    <t>имеется потребность в , строительстве внутрикомплексных дорог, канализации</t>
  </si>
  <si>
    <t>За все время эксплуатации здание капитальному ремонту не подвергалось. Необходима реконструкция существующей мягкой кровли на скатную, капитальный ремонт оконных и дверных блоков, полов, систем отопления, водоснабжения, канализации, электроснабжения и вентиляции. Требуется ремонт эвакуационных выходов и входной группы.</t>
  </si>
  <si>
    <t>ООО "Ярский льнозавод"</t>
  </si>
  <si>
    <t>МКОУ "Пудемская СОШ"</t>
  </si>
  <si>
    <t>2020-2021 (необходим капитальный ремонт здания)</t>
  </si>
  <si>
    <t xml:space="preserve">потребность в доп. финансировании. </t>
  </si>
  <si>
    <t>За все время эксплуатации здание капитальному ремонту не подвергалось. Необходим капитальный ремонт оконных и дверных блоков, кровли, полов, систем отопления, водоснабжения, канализации, электроснабжения и вентиляции. Необходима реконструкция мягкой кровли.</t>
  </si>
  <si>
    <t>Оборудование гидровлическое, насосы и компрессоры</t>
  </si>
  <si>
    <t>потребности в дополнительных объектах инфраструктуры не имеется</t>
  </si>
  <si>
    <t>МБОУ Уканская СОШ</t>
  </si>
  <si>
    <t>2020 (необходима замена оконных блоков)</t>
  </si>
  <si>
    <t>Необходим капитальный ремонт оконных и дверных блоков, полов, систем отопления, водоснабжения, электроснабжения, канализации и вентиляции. Требуется частичный ремонт кровли.</t>
  </si>
  <si>
    <t>планируемый к реализации</t>
  </si>
  <si>
    <t>МБОУ Дизьминская СОШ</t>
  </si>
  <si>
    <t>устаревшая материально-техническая база,потребность в доп. финансировании. у предприятия нет возможности за счет своих средств внедрить линию. Залоговой базы для получения кредита в банке нет.</t>
  </si>
  <si>
    <t>расширение производства. внедрение линии по производству котонизированного волокна, что значительно повлияет на рост объемов продаж продукции, а также возможность выхода на экспорт</t>
  </si>
  <si>
    <t>2022 г. капитальный ремонт</t>
  </si>
  <si>
    <t>Краны и клапаны</t>
  </si>
  <si>
    <t>электрифицировано, водоснабжение , транспортная сеть есть</t>
  </si>
  <si>
    <t>Необходим капитальный ремонт дверных блоков, полов, систем отопления, водоснабжения, электроснабжения, канализации и вентиляции.</t>
  </si>
  <si>
    <t>имееся потребность в подключении  к новой трансформаторной станции и замене электропроводки</t>
  </si>
  <si>
    <t>МБОУ "Ярская СОШ  № 1"</t>
  </si>
  <si>
    <t>2020-2022</t>
  </si>
  <si>
    <t>Необходим капитальный ремонт дверных блоков, полов, систем отопления, водоснабжения, электроснабжения, канализации и вентиляции. Требуется ремонт эвакуационных выходов.</t>
  </si>
  <si>
    <t>Выделение и предоставление земельных участков под строительство животноводческого комплекса и земель под сельскохозяйственную обработку (заготовка кормов), сопровождение проекта Министерством сельского хозяйства и продовольствия УР</t>
  </si>
  <si>
    <t>собственные средства инвестора</t>
  </si>
  <si>
    <t>Термокамеры и печи</t>
  </si>
  <si>
    <t>Возможен риск кадрового дефицита</t>
  </si>
  <si>
    <t>В настоящее время инфраструктура отсутствует</t>
  </si>
  <si>
    <t>2021 г. капитальный ремонт</t>
  </si>
  <si>
    <t>Необходим капитальный ремонт оконных и дверных блоков, полов, систем отопления, водоснабжения, электроснабжения, канализации и вентиляции. Требуется ремонт центрального крыльца..</t>
  </si>
  <si>
    <t>Имеется потребность в строительстве канализации, водоснабжения, внутрикомплексные дороги и тротуары, ливневые стоки</t>
  </si>
  <si>
    <t>МБОУ "Ворцинская ООШ"</t>
  </si>
  <si>
    <t>2025 г. капитальный ремонт</t>
  </si>
  <si>
    <t>2021-2022</t>
  </si>
  <si>
    <t>Необходим капитальный ремонт оконных и дверных блоков, полов, систем отопления, водоснабжения, электроснабжения, канализации и вентиляции. Требуется ремонт входной группы и эвакуационных выходов. Также необходим частичный ремонт кровли.</t>
  </si>
  <si>
    <t>Подъемно-транспортное оборудование</t>
  </si>
  <si>
    <t>навес для хранения рулонов в целях сохранения качества и минимизации потерь сырья</t>
  </si>
  <si>
    <t>Строительство</t>
  </si>
  <si>
    <t>МБОУ "Юдчинская НОШ"</t>
  </si>
  <si>
    <t>Холодильное и вентиляц.
оборуд., фильтры очистки</t>
  </si>
  <si>
    <t>2021 г. (текущий ремонт)</t>
  </si>
  <si>
    <t>Ремонт спортивного зала, раздевалок, душевых и инвентарных комнат.</t>
  </si>
  <si>
    <t>МБДОУ "Ярский детский сад № 2"</t>
  </si>
  <si>
    <t>2020 г. капитальный ремонт</t>
  </si>
  <si>
    <t>Необходим капитальный ремонт дверных блоков, полов, систем водоснабжения, отопления, электроснабжения, канализации, вентиляции. Требуется ремонт вохдной группы и эвакуационных выходов.</t>
  </si>
  <si>
    <t>МБДОУ "Ярский детский сад № 3"</t>
  </si>
  <si>
    <t>Машины для с/х и л/х</t>
  </si>
  <si>
    <t>Необходим капитальный ремонт дверных блоков, полов, систем водоснабжения, отопления, электроснабжения, канализации, вентиляции</t>
  </si>
  <si>
    <t>МБДОУ "Ярский детский сад № 4", п.Яр, ул. Свободы, д.1 в</t>
  </si>
  <si>
    <t>Необходим капитальный ремонт оконных и дверных блоков, полов, систем отопления, водоснабжения, канализации, электроснабжения, ремонт эвакуационных выходов и защитного ограждения на кровле.</t>
  </si>
  <si>
    <t>Транспорт и связь</t>
  </si>
  <si>
    <t>Оборудование для металлообработки</t>
  </si>
  <si>
    <t>МБДОУ "Лесобазовский детский сад"</t>
  </si>
  <si>
    <t>2021 г. реконструкция помещений</t>
  </si>
  <si>
    <t>Необходим частичный ремонт кровли. Перевод ясельной группы в здание МБОУ Дизьминской СОШ вместо ФАПа.</t>
  </si>
  <si>
    <t>МБДОУ "Пудемский детский сад"</t>
  </si>
  <si>
    <t>Необходим кпитальный ремонт дверных блоков, полов,систем отопления, водоснабжения, канализации, электроснабжения и вентиляции. Требуется ремонт эвакуационных выходов и входных групп.</t>
  </si>
  <si>
    <t>МБОУ ДО Дом детского творчества</t>
  </si>
  <si>
    <t>Машины общего назначения в части фильтрационных систем для очистки воды в связи с реализацией нацпроекта "Экология"</t>
  </si>
  <si>
    <t>Необходим кпитальный ремонт оконных и дверных блоков, полов, санузла,систем отопления, водоснабжения, канализации, электроснабжения и вентиляции. Требуется ремонт двери на путях эвакуации.</t>
  </si>
  <si>
    <t>МБОУ ДО "Детско-юношеская спортивная школа"</t>
  </si>
  <si>
    <t>Необходима реконструкция существующей мягкой кровли на скатную, кпитальный ремонт оконных и дверных блоков, систем отопления, водоснабжения, канализации, электроснабжения и вентиляции.</t>
  </si>
  <si>
    <t>Культура</t>
  </si>
  <si>
    <t>Электротехника</t>
  </si>
  <si>
    <t>посадочные места</t>
  </si>
  <si>
    <t>учащиеся</t>
  </si>
  <si>
    <t>В настоящее время школа искусств располагается в здании бывшей почты, бывшего к/т "Октябрь" и общеобразовательной школе</t>
  </si>
  <si>
    <t>Электродвигатели</t>
  </si>
  <si>
    <t>Ярский историко-краеведческий музей</t>
  </si>
  <si>
    <t>2021 капитальныйи ремонт</t>
  </si>
  <si>
    <t>Необходима замена мягкой кровли на скатную, замена окон, ремонт электрооборудования, ремонт помещений</t>
  </si>
  <si>
    <t>Межпоселенческая районная библиотека</t>
  </si>
  <si>
    <t>2021 капитальный ремонт</t>
  </si>
  <si>
    <t>Необходим ремонт шиферной кровли, замена оконных блоков, ремонт электрооборудования и канализационной системы, полов и стен</t>
  </si>
  <si>
    <t>Пудемский Дом культуры</t>
  </si>
  <si>
    <t>Распределительная аппаратура</t>
  </si>
  <si>
    <t>2021г.,необходим капитальный ремонт</t>
  </si>
  <si>
    <t>Отсутствие ремонта  с момента ввода в эксплуатацию, необходима замена мягкой кровли на скатную, замена оконных и дверных блоков, замена электрооборудования, ремонт полов, внутренней отделки помещений, фасада здания, установка пожарной сигнализации</t>
  </si>
  <si>
    <t>Озеркинский клуб</t>
  </si>
  <si>
    <t>Спорт, физкультура, туризм</t>
  </si>
  <si>
    <t>2024, необходим текущий  ремонт</t>
  </si>
  <si>
    <t>Батарии и аккумуляторы</t>
  </si>
  <si>
    <t>замена оконных блоков, дверей запасного выхода</t>
  </si>
  <si>
    <t>Бармашурский клуб</t>
  </si>
  <si>
    <t>2023, капитальный ремонт</t>
  </si>
  <si>
    <t>Ремонт шиферной кровли, замена оконных блоков, внутренних и наружных дверных блоков, ремонт электрооборудования, полов, внутренней отделки помещений.</t>
  </si>
  <si>
    <t>КДЦ "Юбилейный"</t>
  </si>
  <si>
    <t>МБУК "ЦРКиТ"</t>
  </si>
  <si>
    <t>2022  капитальный ремонт</t>
  </si>
  <si>
    <t>Необходима замена мягкой кровли на скатную, полов в зрительном зале, ремонт системы отопления , электрооборудования, вентиляционной системы, фасада здания.</t>
  </si>
  <si>
    <t>Центр ремесел</t>
  </si>
  <si>
    <t>Кабели</t>
  </si>
  <si>
    <t>2022  текущий ремонт</t>
  </si>
  <si>
    <t>Ремонт шиферной кровли, замена оконных блоков</t>
  </si>
  <si>
    <t>Кычинский клуб</t>
  </si>
  <si>
    <t>2024  капитальный ремонт</t>
  </si>
  <si>
    <t>Ремонт шиферной кровли, системы отопления, электроосвещения, полов</t>
  </si>
  <si>
    <t>Здравоохранение</t>
  </si>
  <si>
    <t>3-х этажное здание стационара, п. Яр</t>
  </si>
  <si>
    <t>Осветительное оборудование</t>
  </si>
  <si>
    <t>Этно-культурный центр "Губи Тур"</t>
  </si>
  <si>
    <t>с 07.2020 по 07.2021</t>
  </si>
  <si>
    <t>Необходим ремонт кровли, замена оконных блоков, ремонт электрооборудования и канализационной системы, полов и стен</t>
  </si>
  <si>
    <t>Прочее электрическое оборудование</t>
  </si>
  <si>
    <t xml:space="preserve">потребность в финансировании </t>
  </si>
  <si>
    <t>Юрский ФАП</t>
  </si>
  <si>
    <t xml:space="preserve">Проект направлен на развитие этнокультурных туров силами местного сельского коренного населения Ярского района. В деревнях Укан, Ворца и Елово появятся "гостевые дома" для размещения участников туров и знакомства с народной традиционной грибной кухней коренного населения (бесермянская , удмуртская, русская кухня). </t>
  </si>
  <si>
    <t>Имеются помещения для обустройства гостевых домов</t>
  </si>
  <si>
    <t>Шестоперовский ФАП</t>
  </si>
  <si>
    <t>2022г.,необходим капитальный ремонт</t>
  </si>
  <si>
    <t>Электроника</t>
  </si>
  <si>
    <t>Тумский ФАП</t>
  </si>
  <si>
    <t>Измерения и навигация</t>
  </si>
  <si>
    <t>Озеркинский ФАП</t>
  </si>
  <si>
    <t>Природоохранная отрасль</t>
  </si>
  <si>
    <t>2023г.,необходим капитальный ремонт</t>
  </si>
  <si>
    <t>Компьютеры и переферия</t>
  </si>
  <si>
    <t>Лековайский ФАП</t>
  </si>
  <si>
    <t>2026г.,необходим капитальный ремонт</t>
  </si>
  <si>
    <t>Социальная сфера</t>
  </si>
  <si>
    <t>Оптика</t>
  </si>
  <si>
    <t>Кычинский ФАП</t>
  </si>
  <si>
    <t>Зюинский ФАП</t>
  </si>
  <si>
    <t>Невозвможность осуществления ремонтных работ в период образовательного процесса. Работы проводятся в соответствии с дорожной картой.</t>
  </si>
  <si>
    <t xml:space="preserve">Создание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общеобразовательной организации Ярского района по созданию Центров образования цифрового и гуманитарного профилей "Точка роста" </t>
  </si>
  <si>
    <t>Имеется инженерная инфраструктура: канализация, отопленеие, вентиляция, электроснабжение, водоснабжение.</t>
  </si>
  <si>
    <t>Бачумовский ФАП</t>
  </si>
  <si>
    <t>Медицинское оборудование</t>
  </si>
  <si>
    <t>2025г.,необходим капитальный ремонт</t>
  </si>
  <si>
    <t>Физкультура и спорт</t>
  </si>
  <si>
    <t>потребность в финансировании</t>
  </si>
  <si>
    <t>Фармацевтика</t>
  </si>
  <si>
    <t>Иное</t>
  </si>
  <si>
    <t>Отсутсвие ФОК</t>
  </si>
  <si>
    <t>Стадион</t>
  </si>
  <si>
    <t>мест</t>
  </si>
  <si>
    <t>Аварийное состояние зрительских трибун, беговых дорожек, отсутсвие санитарных узлов, душевых кабин, раздевалок.</t>
  </si>
  <si>
    <t>Субстанции</t>
  </si>
  <si>
    <t>Лыжная база</t>
  </si>
  <si>
    <t xml:space="preserve">Отсутствие условий для заниятий зимними видами физической культуры и спорта </t>
  </si>
  <si>
    <t>Отсутствие хоккейной коробки</t>
  </si>
  <si>
    <t>Препараты</t>
  </si>
  <si>
    <t>Химическая промышленность</t>
  </si>
  <si>
    <t>Лаки и краски</t>
  </si>
  <si>
    <t>Парфюмерия и косметика</t>
  </si>
  <si>
    <t>Производство пластика и резины</t>
  </si>
  <si>
    <t>Плиты и трубы пластмассовые</t>
  </si>
  <si>
    <t>Упаковка</t>
  </si>
  <si>
    <t>Прочие изделия из пластмассы</t>
  </si>
  <si>
    <t>Пищевая промышленность</t>
  </si>
  <si>
    <t>Социально-экономическое развитие муниципального образования</t>
  </si>
  <si>
    <t>Мясо и субпродукты</t>
  </si>
  <si>
    <t>1, 4</t>
  </si>
  <si>
    <t>По п.п.1 имеется действующее сельскохозяйственное предприятие СПК "Прогресс" имеющее возможность в строительстве новых производственных объектов. По п.п. 4 имеется инвестор, выделяются земельные участки под производственные площадки и посевные площади</t>
  </si>
  <si>
    <t>Готовые прод. из мяса</t>
  </si>
  <si>
    <t>Ретроспективный анализ данных за 2015-2019 гг.</t>
  </si>
  <si>
    <t>Прогноз значений социально-экономических показателей на 2020-2030 гг.</t>
  </si>
  <si>
    <t>Наименование показателя/год</t>
  </si>
  <si>
    <t>Молоко и производные</t>
  </si>
  <si>
    <t>2015 г.</t>
  </si>
  <si>
    <t>2016 г.</t>
  </si>
  <si>
    <t>2017 г.</t>
  </si>
  <si>
    <t>2018 г.</t>
  </si>
  <si>
    <t>2019 г.</t>
  </si>
  <si>
    <t xml:space="preserve">2020 г. </t>
  </si>
  <si>
    <t xml:space="preserve">2021 г. </t>
  </si>
  <si>
    <t xml:space="preserve">2022 г. </t>
  </si>
  <si>
    <t xml:space="preserve">2023 г. </t>
  </si>
  <si>
    <t xml:space="preserve">2024 г. </t>
  </si>
  <si>
    <t xml:space="preserve">2025 г. </t>
  </si>
  <si>
    <t>Корма (для фермы)</t>
  </si>
  <si>
    <t xml:space="preserve">2026 г. </t>
  </si>
  <si>
    <t xml:space="preserve">2027 г. </t>
  </si>
  <si>
    <t xml:space="preserve">2028 г. </t>
  </si>
  <si>
    <t xml:space="preserve">2029 г. </t>
  </si>
  <si>
    <t xml:space="preserve">2030 г. </t>
  </si>
  <si>
    <t>Социально-демографические показатели</t>
  </si>
  <si>
    <t>Автомобилестроение</t>
  </si>
  <si>
    <t>Автокомлектующие</t>
  </si>
  <si>
    <t>Численность населения на 1 января соответствующего года (человек), в том числе:</t>
  </si>
  <si>
    <t>Металлообработка</t>
  </si>
  <si>
    <t>Резервуары, цестерны</t>
  </si>
  <si>
    <t>Паровые котлы</t>
  </si>
  <si>
    <t>Радиаторы</t>
  </si>
  <si>
    <t>а) моложе трудоспособного возраста</t>
  </si>
  <si>
    <t>Инструмент</t>
  </si>
  <si>
    <t>б) трудоспособное население</t>
  </si>
  <si>
    <t>Производство мебели</t>
  </si>
  <si>
    <t>Офисная мебель</t>
  </si>
  <si>
    <t>в) старше трудоспособного возраста</t>
  </si>
  <si>
    <t>Прочая мебель</t>
  </si>
  <si>
    <t>Число родившихся (человек)</t>
  </si>
  <si>
    <t>Число умерших (человек)</t>
  </si>
  <si>
    <t>Число прибывших (человек)</t>
  </si>
  <si>
    <t>Число выбывших (человек)</t>
  </si>
  <si>
    <t>Численность занятых в экономике (человек)</t>
  </si>
  <si>
    <t>Среднемесячная заработная плата работников организаций (тыс. рублей)</t>
  </si>
  <si>
    <t>Уровень безработицы, %</t>
  </si>
  <si>
    <t>Уровень бедности, %</t>
  </si>
  <si>
    <t>н.д.</t>
  </si>
  <si>
    <t>Объем туристического потока, человек</t>
  </si>
  <si>
    <t>Наличие учебных заведений средне-специального образования, единиц</t>
  </si>
  <si>
    <t>Основные специальности средне-специального образования (не более 5, с количеством выпускников)</t>
  </si>
  <si>
    <t xml:space="preserve">1. Преподавание в начальных классах - 25 чел,
2. Физическая культура - 20 чел.,
3. Педагогика дополнительного образования - 18 чел.,
4. Дошкольное образование - 20 чел., 
5. Мастер столярно-плотничных работ - 20 чел.  </t>
  </si>
  <si>
    <t>Наличие высших учебных заведений, единиц</t>
  </si>
  <si>
    <t>Основные специальности высших учебных заведений (не более 5, с количеством выпускников)</t>
  </si>
  <si>
    <t>Экономические показатели</t>
  </si>
  <si>
    <t>Объем отгруженных товаров собственного производства, выполненных работ и услуг, выполненных собственными силами, тыс. рублей</t>
  </si>
  <si>
    <t>Доля объема отгруженных товаров собственного производства, выполненных работ и услуг, выполненных собственными силами, по видам экономической деятельности, %:</t>
  </si>
  <si>
    <t>а) сельское хозяйство</t>
  </si>
  <si>
    <t>б) добыча полезных ископаемых</t>
  </si>
  <si>
    <t>в) обрабатывающие производства</t>
  </si>
  <si>
    <t>г) электроэнергетика</t>
  </si>
  <si>
    <t>д) строительство</t>
  </si>
  <si>
    <t>е) транспорт и связь</t>
  </si>
  <si>
    <t>ж) сфера услуг</t>
  </si>
  <si>
    <t>з) социальная сфера</t>
  </si>
  <si>
    <t>и) прочие виды экономической деятельности</t>
  </si>
  <si>
    <t>Среднесписочная численность работников, (тыс. человек)</t>
  </si>
  <si>
    <t>Доля работающих в организациях по видам экономической деятельности, %</t>
  </si>
  <si>
    <t>Оборот розничной торговли, тыс. рублей</t>
  </si>
  <si>
    <t>Оборот оптовой торговли, тыс. рублей</t>
  </si>
  <si>
    <t>Объем платных услуг населению, тыс. рублей</t>
  </si>
  <si>
    <t>Объем отгруженной сельскохозяйственной продукции, тыс. рублей</t>
  </si>
  <si>
    <t>Объем производства промышленной продукции, тыс. рублей.</t>
  </si>
  <si>
    <t>Объем инвестиций в основной капитал (без учета бюджетных инвестиций), тыс. рублей</t>
  </si>
  <si>
    <t>Основные направления инвестиций в основной капитал, %:</t>
  </si>
  <si>
    <t>а) строительство жилья</t>
  </si>
  <si>
    <t>б) инвестиции в здания (кроме жилых), сооружения, расходы на улучшение земель</t>
  </si>
  <si>
    <t>в) машины, оборудование, транспортные средства, хозяйственный инвентарь</t>
  </si>
  <si>
    <t>г) инвестиции в объекты интеллектуальной собственности</t>
  </si>
  <si>
    <t>д) прочие направления</t>
  </si>
  <si>
    <t>Количество крупных предприятий, единиц</t>
  </si>
  <si>
    <t>Количество малых и средних предприятий, единиц</t>
  </si>
  <si>
    <t>Количество индивидуальных предпринимателей, единиц</t>
  </si>
  <si>
    <t>Объем экспорта муниципального образования, тыс. рублей</t>
  </si>
  <si>
    <t>3 предприятия, вносящих наибольший вклад в экономику муниципального образования (по объему выручки предприятия):</t>
  </si>
  <si>
    <t>а) наименование организации 1 (доля выручки предприятия в общем объеме выручки организаций на территории муниципального образования, %)</t>
  </si>
  <si>
    <t>ОАО "РОССИЙСКИЕ ЖЕЛЕЗНЫЕ ДОРОГИ", доля выручки предприятия в общем объеме выручки организаций на территории муниципального образования, 23,2%</t>
  </si>
  <si>
    <t>ОАО "РОССИЙСКИЕ ЖЕЛЕЗНЫЕ ДОРОГИ", доля выручки предприятия в общем объеме выручки организаций на территории муниципального образования, 23,8%</t>
  </si>
  <si>
    <t>ОАО "РОССИЙСКИЕ ЖЕЛЕЗНЫЕ ДОРОГИ", доля выручки предприятия в общем объеме выручки организаций на территории муниципального образования, 24,2%</t>
  </si>
  <si>
    <t>ОАО "РОССИЙСКИЕ ЖЕЛЕЗНЫЕ ДОРОГИ", доля выручки предприятия в общем объеме выручки организаций на территории муниципального образования, 26,2%</t>
  </si>
  <si>
    <t>б) наименование организации 2 (доля выручки предприятия в общем объеме выручки организаций на территории муниципального образования, %)</t>
  </si>
  <si>
    <t>СПК "Прогресс", доля выручки предприятия в общем объеме выручки организаций на территории муниципального образования, 6,6%</t>
  </si>
  <si>
    <t>СПК "Прогресс", доля выручки предприятия в общем объеме выручки организаций на территории муниципального образования, 5,96%</t>
  </si>
  <si>
    <t>СПК "Прогресс", доля выручки предприятия в общем объеме выручки организаций на территории муниципального образования, 5,9%</t>
  </si>
  <si>
    <t>СПК "Прогресс", доля выручки предприятия в общем объеме выручки организаций на территории муниципального образования, 4,96%</t>
  </si>
  <si>
    <t>в) наименование организации 3 (доля выручки предприятия в общем объеме выручки организаций на территории муниципального образования, %)</t>
  </si>
  <si>
    <t>Ярское райпо, доля выручки в общем объеме выручки организаций на территории муницпального образования, 4,9%</t>
  </si>
  <si>
    <t>Ярское райпо, доля выручки в общем объеме выручки организаций на территории муницпального образования, 4,6%</t>
  </si>
  <si>
    <t>Ярское райпо, доля выручки в общем объеме выручки организаций на территории муницпального образования, 4,1%</t>
  </si>
  <si>
    <t>Ярское райпо, доля выручки в общем объеме выручки организаций на территории муницпального образования, 3,1%</t>
  </si>
  <si>
    <t>Доходы муниципального бюджета, всего, млн рублей, в том числе:</t>
  </si>
  <si>
    <t>а) собственные доходы, млн рублей</t>
  </si>
  <si>
    <t>б) межбюджетные трансферты, млн рублей.</t>
  </si>
  <si>
    <t>Ремонт дороги по улице Флора Васильева д. Ворца</t>
  </si>
  <si>
    <t>2021г</t>
  </si>
  <si>
    <t>Ремонт дороги по улице Угловая д. Ворца</t>
  </si>
  <si>
    <t>Ремонт дороги по улице Набережная д. Ворца</t>
  </si>
  <si>
    <t>Ремонт дороги по улице Чапаевская д. Ворца</t>
  </si>
  <si>
    <t>Ремонт дороги по улице Рябиновская д. Ворца</t>
  </si>
  <si>
    <t>Ремонт дороги по улице Полевая д. Ворца</t>
  </si>
  <si>
    <t>Ремонт дороги по улице Набережная д. Зянкино</t>
  </si>
  <si>
    <t>Ремонт дороги по улице Малиновая д. Меметово</t>
  </si>
  <si>
    <t>Создание и обустройство зоны отдыха в деревне Ворца</t>
  </si>
  <si>
    <t>2024г</t>
  </si>
  <si>
    <t>2025г</t>
  </si>
  <si>
    <t>2026г</t>
  </si>
  <si>
    <t>2027г</t>
  </si>
  <si>
    <t>2028г</t>
  </si>
  <si>
    <t>2029г</t>
  </si>
  <si>
    <t>2030г</t>
  </si>
  <si>
    <t>2023г</t>
  </si>
  <si>
    <t>Ремонт сетей водоснабжения в д. Ворца, Зянкино.</t>
  </si>
  <si>
    <t>2025 (необходим кап ремонт или реконструкция)</t>
  </si>
  <si>
    <t xml:space="preserve">Большой физический износ более 90%, в связи с этим возникают многочисленнные прорывы </t>
  </si>
  <si>
    <t>Центр образования цифрового 
и гуманитарного профилей "Точка роста"</t>
  </si>
  <si>
    <t>ОНО Администрации 
МО "Ярский район", 
МБОУ Уканская средняя общеобразовательная школа, МБОУ Дизьминская СОШ</t>
  </si>
  <si>
    <t>31.12.21 г.</t>
  </si>
  <si>
    <t>Невозвоможность осуществления ремонтных работ в период образовательного процесса. Работы проводятся в соответствии с дорожной картой.</t>
  </si>
  <si>
    <t>Проведение ремонтных работ в кабинетах, определенных под "Точку роста", замена электропроводки, замена ламп на светодиодные, ремонт пола, закупка мебели, ремонтные работы в коридоре (зона коворкинга)</t>
  </si>
  <si>
    <t>Федеральный проект
 "Успех каждого ребенка" подпрограммы
 "Развитие дошкольного и общего образования" государственной программы РФ "Развитие образования"</t>
  </si>
  <si>
    <t>Создание в образовательной организации, расположенной в сельской местности, условий для занятия физической  культурой и спортом.Текущий ремонт спортивного зала и создание школьного  спортивного клуба.</t>
  </si>
  <si>
    <t>ОНО Администрации 
МО "Ярский район", МБОУ "Ворцинская ООШ"</t>
  </si>
  <si>
    <t>01.12.2021 г.</t>
  </si>
  <si>
    <t>Требуется текущий ремонт пола, текущий ремонт стен с покраской</t>
  </si>
  <si>
    <t>ОНО Администрации 
МО "Ярский район", МБОУ Ярская средняя общеобразовательная школа №2</t>
  </si>
  <si>
    <t>01.12.2022 г.</t>
  </si>
  <si>
    <t>Создание в образовательной организации, расположенной в сельской местности, условий для занятия физической  культурой и спортом. Оснащение открытых плоскотных спортивных сооружений спортивным инвентарем и оборудованием.</t>
  </si>
  <si>
    <t>Требуется устройство уличных тренажеров и беговой дорожки</t>
  </si>
  <si>
    <t>ОНО Администрации МО "Ярский район", МБДОУ Ярский детский сад №2</t>
  </si>
  <si>
    <t>ОНО Администрации МО "Ярский район" МКОУ "Пудемская СОШ"</t>
  </si>
  <si>
    <t>31.12.2021 г.</t>
  </si>
  <si>
    <t>ОНО Администрации МО "Ярский район", МБОУ Бачумовская средняя общеобразовательная школа</t>
  </si>
  <si>
    <t>ОНО Администрации МО "Ярский район", МБОУ"Юдчинская НОШ"</t>
  </si>
  <si>
    <t>ОНО Администрации МО "Ярский район", МБДОУ "Лесобазовский детский сад"</t>
  </si>
  <si>
    <t>ОНО Администрации МО "Ярский район", МБДОУ "Пудемский детский сад"</t>
  </si>
  <si>
    <t>ОНО Администрации МО "Ярский район", МБОУ ДО ДДТ</t>
  </si>
  <si>
    <t>ОНО Администрации МО "Ярский район", МБОУ ДО ДЮСШ</t>
  </si>
  <si>
    <t>ОНО Администрации МО "Ярский район", МБДОУ Ярский детский сад №4"п. Яр, ул. Свободы, д,1в</t>
  </si>
  <si>
    <t>31.12.2022 г.</t>
  </si>
  <si>
    <t>ОНО Администрации МО "Ярский район", МБОУ "Ярская СОШ №1"</t>
  </si>
  <si>
    <t>ОНО Администрации МО "Ярский район", МБОУ Дизьминская СОШ</t>
  </si>
  <si>
    <t>ОНО Администрации МО "Ярский район", МБОУ "Ворцинская ООШ"</t>
  </si>
  <si>
    <t>31.12.2025 г.</t>
  </si>
  <si>
    <t>Ремонтно-восстановительные работы улично-дорожной сети в с. Пудем, ул. Свердлова, пер. Заводской, ул. Куйбышева, ул. Урицкого, школьный маршрут (ул. Энгельса - ул. Гагарина)</t>
  </si>
  <si>
    <t>Грейдирование, подсыпка щебнем. Школьный маршрут - асфальтирование.</t>
  </si>
  <si>
    <t>Проведение газопровода в жилые районы "Чепецкий", "Нагорный" села Пудем</t>
  </si>
  <si>
    <t>2023-2024</t>
  </si>
  <si>
    <t>Газопровод отсутствует</t>
  </si>
  <si>
    <t>Строительство водопроводных сетей в жилом районе "Нагорный" села Пудем</t>
  </si>
  <si>
    <t>2026-2027</t>
  </si>
  <si>
    <t>Водопровода нет, общественные колодцы требуют ремонта. Предварительно надо узнать мнение жителей Нагорной части, нужен ли водопровод и будет или нет проводить воду в дома (на сходах вопрос будем поднимать)</t>
  </si>
  <si>
    <t>2022-2023</t>
  </si>
  <si>
    <t>Ремонт водопроводных сетей в жилом районе "Чепецкий" села Пудем (пластик)</t>
  </si>
  <si>
    <t>2024-2025</t>
  </si>
  <si>
    <t>Большой физический износ более 60%, в связи с этим возникают многочисленнные прорывы. Соединения не качественные, сделаны по устаревшим технологиям</t>
  </si>
  <si>
    <t>Строительство централизованной канализационной системы и очистных сооружений в центральной части с. Пудем</t>
  </si>
  <si>
    <t>2027-2028</t>
  </si>
  <si>
    <t>Имеется старая канализационная система детского сада и МКД. Отсутствуют очистные сооружения</t>
  </si>
  <si>
    <t>Пудемский спортивный комплекс</t>
  </si>
  <si>
    <t>Отсутствие ремонта  с момента ввода в эксплуатацию, необходима замена мягкой кровли на скатную, замена оконных и дверных блоков, замена электрооборудования, ремонт полов, внутренней отделки помещений, установка пожарной сигнализации, проведение водопровода, ремонт системы отопления и канализации</t>
  </si>
  <si>
    <t>"Молодежное инициативное бюджетирование Атмосфера" - проект "Туризм"</t>
  </si>
  <si>
    <t>Участники кружка "Школа безопасности", педагог дополнительного образования МБОУ ДО ДДТ</t>
  </si>
  <si>
    <t>финансовая</t>
  </si>
  <si>
    <t>Реализация проекта нацела на проведение ежегодного туристического слета среди молодежи. Планируется приобретение туристического оборудования и инвентаря, подготовка полосы препятствий. Будет возможность проводить районные и республиканские этапы соревнований: "Школа безопасности", "Спортивное ориентирование", "Зарница", "Лыжный туризм", "Кругосветка" и другие.</t>
  </si>
  <si>
    <t>Имеется Спортивный комплекс, территория, прилегающая к СК, территория острова Пудемского пруда</t>
  </si>
  <si>
    <t>"Молодежное инициативное бюджетирование Атмосфера" - проект "Спортивная площадка"</t>
  </si>
  <si>
    <t>Молодежь, Администрация МО "Пудемское"</t>
  </si>
  <si>
    <t>Имеется земельный участок</t>
  </si>
  <si>
    <t>"Формирование современной городской среды" - благоустройство территории, прилегающей к Пудемскому Спортивному комплексу</t>
  </si>
  <si>
    <t>Администрация МО "Пудемское", жители</t>
  </si>
  <si>
    <t>Проект "Туристический маршрут"</t>
  </si>
  <si>
    <t>2025-2026</t>
  </si>
  <si>
    <t>Развитие туризма на территории МО "Пудемское", открытие новых рабочих мест. Строительство туристической базы (домики, беседки и т.д.). Восстановление часовни, ремонт (строительство нового) домика Святого ключа</t>
  </si>
  <si>
    <t>Красивая природа, острова, пруд, территория Святого ключа, Соленый источник.</t>
  </si>
  <si>
    <t>"Инициативное бюджетирование" - благоустройство набережной Пудемского пруда</t>
  </si>
  <si>
    <t>население села Пудем, Администрация МО "Пудемское"</t>
  </si>
  <si>
    <t>Благоустройство набережной Пудемского пруда: ремонт ограждения, установка освещения, ремонт асфальтового покрытия</t>
  </si>
  <si>
    <t>"Молодежное инициативное бюджетирование Атмосфера" - проект "Остров Любви" 2 этап</t>
  </si>
  <si>
    <t>Закупка лодки, благоустройство пляжной зоны и территории</t>
  </si>
  <si>
    <t>"Молодежное инициативное бюджетирование Атмосфера" - проект "Мобильный кинотеатр"</t>
  </si>
  <si>
    <t>В селе Пудем нет достаточных мест для проведения досуга молодежи и подростков. Ближайший кинотеатр находится в поселке Яр, куда проблемно добираться в вечернее время. Так же нет подходящего места с хорошей аппаратурой для проведения видеоконференций, обучающих семинаров.</t>
  </si>
  <si>
    <t>Проект "Чистая вода"</t>
  </si>
  <si>
    <t>Необходимо дополнительное финансирование на проведение кадастровых работ (составление схемы на земельные участки под колодцами)</t>
  </si>
  <si>
    <t>В селе Пудем водопроводные сети изношены, систематически возникают прорывы. В жилом районе "Нагорный" нет водопроводных сетей.  Существующие общественные колодца в плохом состоянии, требуется капитальный ремонт. В д. Лековай, д. Цыпья, д. Малое Малагово нет общественных колодцев. Водозаборные колонки в селе Пудем и в д. Лековай частично сломаны и требуется их ремонт.Планируется ремонт общественных колодцев - 8 шт, закупка и установка водозаборных колонок - 16 шт., строительство колодцев в д. Лековай, д. Цыпья, д. Малое Малагово</t>
  </si>
  <si>
    <t>Проект "Красивый берег"</t>
  </si>
  <si>
    <t>Благоустройство береговой зоны Пудемского пруда: установка беседки, столов, скамеек, урн, мангала, строительство причала, обустройство детской площадки</t>
  </si>
  <si>
    <t>Благоустройство береговой зоны Пудемского пруда: установка беседки, столов, скамеек, урн, мангала</t>
  </si>
  <si>
    <t>Ремонт дорог в с. Елово  ул. Школьная с твердым покрытием</t>
  </si>
  <si>
    <t>Администрация МО "Еловское"</t>
  </si>
  <si>
    <t>Устройство площадок накопления ТКО в МО "Еловское"</t>
  </si>
  <si>
    <t>Ремонт дорог в с. Елово  ул. Молодежная с твердым покрытием</t>
  </si>
  <si>
    <t>Проект "Берег реки" в с. Елово</t>
  </si>
  <si>
    <t>нужно межевать ЗУ</t>
  </si>
  <si>
    <t>Возрождение и сохранение народных традиций села, связь поколений, создание достойных условий для развития туризма.</t>
  </si>
  <si>
    <t>шт.</t>
  </si>
  <si>
    <t>2022 оборудование водонапорных башен приспособлением для забора воды пожарным автомобилем</t>
  </si>
  <si>
    <t>повышение надежности и эффективности подачи питьевой воды населению, обеспечение ПБ и требований нормативных документов</t>
  </si>
  <si>
    <t>2028-2030 (необходим кап ремонт или реконструкция)</t>
  </si>
  <si>
    <t>2023 (необходим кап ремонт или реконструкция)</t>
  </si>
  <si>
    <t xml:space="preserve">Большой физический износ более 80%, в связи с этим возникают многочисленнные прорывы </t>
  </si>
  <si>
    <t>2027 (необходим кап ремонт или реконструкция)</t>
  </si>
  <si>
    <t>2023 закольцовкаучастка водопровода от ВК-3-11 до ВК-3-1-7</t>
  </si>
  <si>
    <t>обеспечение соответствия качества питьевой воды требованиям законодательства РФ</t>
  </si>
  <si>
    <t xml:space="preserve">2023-2030(необходима реконструкция водонапорных башен и каптажей)                                                                                                                                                                                                                                                                                                                                                    </t>
  </si>
  <si>
    <t>Еловский клуб</t>
  </si>
  <si>
    <t>2022 капитальный ремонт</t>
  </si>
  <si>
    <t>Ремонт шиферной кровли, системы отопления, замена оконных блоков и дверей, внутренняя отделка</t>
  </si>
  <si>
    <t>Еловский ФАП, Администрация МО, библиотека, Еловский СК</t>
  </si>
  <si>
    <t>2022г.,перепланировка здания под данные учреждения</t>
  </si>
  <si>
    <t xml:space="preserve">По оптимизации переезд в здание Еловской ООШ Администрации, библиотеки, ФАП, клуб </t>
  </si>
  <si>
    <t>Население стареет, дрова заготавливать тяжело, цены очень высокие на древесину</t>
  </si>
  <si>
    <t>Автомобильные дороги</t>
  </si>
  <si>
    <t>по проекту 2023</t>
  </si>
  <si>
    <t>с. Елово, ул. Молодежная</t>
  </si>
  <si>
    <t>с. Елово, ул. Школьная</t>
  </si>
  <si>
    <t>с. Елово, ул. Набережная</t>
  </si>
  <si>
    <t>с. Елово, ул. Центральная</t>
  </si>
  <si>
    <t>с. Елово, пер. Луговой</t>
  </si>
  <si>
    <t>д. Костромка, ул. Ключевая</t>
  </si>
  <si>
    <t>д. Костромка, ул. Нагорная</t>
  </si>
  <si>
    <t>д. Усть-Лекма, ул. Чепецкая</t>
  </si>
  <si>
    <t>д. Кузьмино, пер. Северный</t>
  </si>
  <si>
    <t>по проекту 2024</t>
  </si>
  <si>
    <t>Строитель жил комплекса</t>
  </si>
  <si>
    <t>ООО «Озерки плюс»</t>
  </si>
  <si>
    <t>с 2021 года</t>
  </si>
  <si>
    <t>потребность в доп. финансировании.</t>
  </si>
  <si>
    <t>Проект направлен на улучшение жилищных условий работников ООО «Озерки плюс»</t>
  </si>
  <si>
    <t>Невозможность осуществления ремонтных работ в период образовательного процесса. Работы проводятся в соответствии с дорожной картой.</t>
  </si>
  <si>
    <t>АМО «Дизьминское»</t>
  </si>
  <si>
    <t>детская площадка в д. Байдалино</t>
  </si>
  <si>
    <t>детская площадка в с. Дизьмино</t>
  </si>
  <si>
    <t>2021-2030</t>
  </si>
  <si>
    <t>обустройство общественных колодцев и водозаборных колонок</t>
  </si>
  <si>
    <t>спортивная площадка в с. Дизьмино</t>
  </si>
  <si>
    <t>благоустройство территории у сельского Дома культуры в с. Дизьмино</t>
  </si>
  <si>
    <t>благоустройство пешеходных дорожек в с. Дизьмино</t>
  </si>
  <si>
    <t>благоустройство центральной части с. Дизьмино</t>
  </si>
  <si>
    <t>Атмосфера</t>
  </si>
  <si>
    <t>благоустройство родника в с. Дизьмино</t>
  </si>
  <si>
    <t>благоустройство родника в д. Дзякино</t>
  </si>
  <si>
    <t>благоустройство родника в д. Мосеево</t>
  </si>
  <si>
    <t xml:space="preserve">проведение патриотических мероприятий </t>
  </si>
  <si>
    <t xml:space="preserve">проведение туристических мероприятий </t>
  </si>
  <si>
    <t xml:space="preserve">проведение спортивных мероприятий </t>
  </si>
  <si>
    <t xml:space="preserve">приобретение оборудования для показа кинофильмов </t>
  </si>
  <si>
    <t>Инициативное бюджетирование</t>
  </si>
  <si>
    <t>чайный дом в д. Мосеево</t>
  </si>
  <si>
    <t>благоустройство с. Дизьмино</t>
  </si>
  <si>
    <t>м</t>
  </si>
  <si>
    <t>нет группы учета</t>
  </si>
  <si>
    <t>шт</t>
  </si>
  <si>
    <t>для улучшения противопожарной обстановки в деревне</t>
  </si>
  <si>
    <t>обшивка стен сайдингом с заменой сгнившего бруса, замена оконных блоков, установка новой системы отопления и водопровода и канализации</t>
  </si>
  <si>
    <t>асфальтовое покрытие пришло в негодность</t>
  </si>
  <si>
    <t>дороги без твердого покрыти в с. Дизьмино: ул. Удмуртская, Березовая, Гущинская, Молодежная, Речная, часть ул. Заводской, часть ул. Школьной, в д. Мосеево — ул. Школьная, в д. Байдалино — ул. Пртельная, Олдниковая, часть ул. Школьная, часть ул. Октябрьская</t>
  </si>
  <si>
    <t>Замена водопровода в д. Байдалино</t>
  </si>
  <si>
    <t>многочисленные прорывы, вода из водобашни идет грязная</t>
  </si>
  <si>
    <t>2021-2025</t>
  </si>
  <si>
    <t>башни ржавые, текут, часто ломается оборудование</t>
  </si>
  <si>
    <t>ремонт водопроводной сети в с. Дизьмино</t>
  </si>
  <si>
    <t>сеть изношена, многочисленные прорывы</t>
  </si>
  <si>
    <t>строительство пирсов для подъезда пожарных машин в с. Дизьмино, д. Дзякино, д. Байдалино</t>
  </si>
  <si>
    <t>2022-2030</t>
  </si>
  <si>
    <t>нет подъездных путей к противопожарным водоемам</t>
  </si>
  <si>
    <t>подведение водопровода и ремонт колодца к н.п. Дома 1130 км</t>
  </si>
  <si>
    <t>2021-2023</t>
  </si>
  <si>
    <t>колодец старый, венцы сгнили, часто вода грязная</t>
  </si>
  <si>
    <t>наказы жителей</t>
  </si>
  <si>
    <t>Газификация с. Елово</t>
  </si>
  <si>
    <t>Газификация д. Костромка</t>
  </si>
  <si>
    <t>Газификация д. Усть-Лекма</t>
  </si>
  <si>
    <t>Газификация д. Мосеево</t>
  </si>
  <si>
    <t>Газификация д. Дзякино</t>
  </si>
  <si>
    <t>Газификация д. Байдалино</t>
  </si>
  <si>
    <t>Мосеевский клуб</t>
  </si>
  <si>
    <t>Ремонт кровли. Замена оконных блоков и кресел в зрительном зале</t>
  </si>
  <si>
    <t>Строительство хоккейной коробки в д. Бармашур</t>
  </si>
  <si>
    <t>Детская игровая площадка в д. Яр</t>
  </si>
  <si>
    <t>отсутствие детской игровой площадки</t>
  </si>
  <si>
    <t>Детская игровая площадка в д. Ярский льнозавод</t>
  </si>
  <si>
    <t>Детская игровая площадка в д. Кычино</t>
  </si>
  <si>
    <t>Капитальный ремонт дороги в д. Кычино</t>
  </si>
  <si>
    <t>в связи с аварийным состоянием дороги отсутствуют подъездные пути к ФАПу и магазину</t>
  </si>
  <si>
    <t>в связи отсутствием тротуров население вынуждено ходить по проезжей части</t>
  </si>
  <si>
    <t>Уличное освещение отсутствует</t>
  </si>
  <si>
    <t>Строительство сетей водоснабжения в д. Ярский Льнозавод</t>
  </si>
  <si>
    <t>водопроводные сети отсутствуют</t>
  </si>
  <si>
    <t>Ремонт сетей водоснабжения в д. Яр</t>
  </si>
  <si>
    <t>Строительство пекарни</t>
  </si>
  <si>
    <t>-</t>
  </si>
  <si>
    <t>электрифицировано, есть водоснабжение, газоснабжение, имеются подъездные пути, оборудовано локальной канализацией</t>
  </si>
  <si>
    <t>Благоустройство</t>
  </si>
  <si>
    <t>"Формирование современной городской среды" - благоустройство 
центральной части села Пудем</t>
  </si>
  <si>
    <t>"Формирование современной городской среды" - благоустройство дворовых 
территорий: ул. Кирова, д.19, ул. Энгельса, д.30 села Пудем</t>
  </si>
  <si>
    <t>"Формирование современной городской среды" - благоустройство дворовых 
территорий: ул. Кирова, д.14а, ул. Кирова, д.5 села Пудем</t>
  </si>
  <si>
    <t>Обустройство площадок накопления твердых коммунальных отходов 
в деревнях Ворца, Зянкино</t>
  </si>
  <si>
    <t>обустройство площадок накопления ТКО в населенных пунктах муниципального образования МО Дизьминское</t>
  </si>
  <si>
    <t>ИП КФХ Саламатов А.А., 
427500, Россия, УР, Ярский район, с. Дизьмино</t>
  </si>
  <si>
    <t>Установка 
оборудования, подключение к сетям</t>
  </si>
  <si>
    <t>Установка 
оборудования</t>
  </si>
  <si>
    <t>Выпуск эко посуды - из дерева, планирется выход на экспорт</t>
  </si>
  <si>
    <t xml:space="preserve">электрифицировано, водоснабжение, транспортная сеть </t>
  </si>
  <si>
    <t>Организация придорожного комплекса</t>
  </si>
  <si>
    <t>ООО "Вокруг света"</t>
  </si>
  <si>
    <t xml:space="preserve">Имеется потребность в строительстве канализации, водоснабжения, подъездных путей. </t>
  </si>
  <si>
    <t>2 квартал 
2021 года</t>
  </si>
  <si>
    <t>Министерство связи УР, операторы связи</t>
  </si>
  <si>
    <t>Организация вышек связи (интернет) д. Черланово</t>
  </si>
  <si>
    <t>Организация вышек связи (интернет) д. Юр</t>
  </si>
  <si>
    <t>ОНО Администрации 
МО "Ярский район", 
МБОУ "Ярская СОШ №1", МБОУ "Пудемская СОШ"</t>
  </si>
  <si>
    <t>ОНО Администрации МО "Ярский район", МБДОУ "Ярский детский сад №2"</t>
  </si>
  <si>
    <t>Строительство многофукциональной площадки в п. Яр</t>
  </si>
  <si>
    <t>2021 (необходим кап ремонт или реконструкция)</t>
  </si>
  <si>
    <t>Капитальный ремонт водонапорных башень: 1. Костромка, 2. Дизьмино, Байдалино, 3. Мосеево, 4. Дзякино</t>
  </si>
  <si>
    <t>Устройство уличного освещения в д. Ярский льнозавод (энергосервисный контракт)</t>
  </si>
  <si>
    <t>Газификация микрорайона "Новый" в п. Яр</t>
  </si>
  <si>
    <t>Хоккейная коробка п.Яр</t>
  </si>
  <si>
    <t>Ремонт водопроводных сетей с. Елово</t>
  </si>
  <si>
    <t>Ремонт водопроводных сетей д. Костромка</t>
  </si>
  <si>
    <t>Ремонт водопроводных сетей д. Сосновка</t>
  </si>
  <si>
    <t>Ремонт водопроводных сетей д.Усть-Лекма</t>
  </si>
  <si>
    <t>Ремонт водопроводных сетей д. Бозино</t>
  </si>
  <si>
    <t>Ремонт водопроводных сетей д. Кузьмино</t>
  </si>
  <si>
    <t>Реконструкция водонапроных башен оборудованием для забора воды пожарным автомобилем с.Елово, Костромка, Усть-Лекма, Кузьмино, Бозино, Сосновка</t>
  </si>
  <si>
    <t>Реконструкция водонапорных башен и каптажей с.Елово, Костромка, Усть-Лекма, Кузьмино, Бозино, Сосновка</t>
  </si>
  <si>
    <t>Обустройство противопожарного водоема в д. Дзякино</t>
  </si>
  <si>
    <t>площадок</t>
  </si>
  <si>
    <t>ОНО Администрации МО "Ярский район", МБОУ Ярская средняя общеобразовательная школа №1</t>
  </si>
  <si>
    <t>тыс.руб.</t>
  </si>
  <si>
    <t>Школа искусств</t>
  </si>
  <si>
    <t>Физкультурно-оздоровительный комплекс в п. Яр</t>
  </si>
  <si>
    <t>Спортивная площадка в д. Юдчино</t>
  </si>
  <si>
    <t>Ветхое состояние хоккейной коробки</t>
  </si>
  <si>
    <t xml:space="preserve">Строительство дорог с твердым покрытием </t>
  </si>
  <si>
    <t>Ремонт дорожного полотна в с. Дизьмино</t>
  </si>
  <si>
    <t>ОНО Администрации МО "Ярский район", МБОУ Ярская СОШ  № 2</t>
  </si>
  <si>
    <t>Реконструкция дороги до д. Юдчино</t>
  </si>
  <si>
    <t>Организация производства 
эко посуды</t>
  </si>
  <si>
    <t>Ремонтно-восстановительные работы улично-дорожной сети п. Яр, ул. Труда, 
ул. Лермонтова, ул. Вокзальная, ул. Октябрьская</t>
  </si>
  <si>
    <t>2021-2022 г.г.,необходим капитальный ремонт</t>
  </si>
  <si>
    <t>Планируемый к реализации, в рамках подготовки к отопительному сезону. Требуется капитальный ремонт оконных и дверных блоков, кровли, полов, систем отопления, водоснабжения, канализации, электроснабжения и вентиляции. Необходима реконструкция мягкой кровли.</t>
  </si>
  <si>
    <t>Планируемый к реализации, в рамках подготовки к отопительному сезону. Требуется реконструкция существующей мягкой кровли на скатную, капитальный ремонт оконных и дверных блоков, полов, систем отопления, водоснабжения, канализации, электроснабжения и вентиляции. Требуется ремонт эвакуационных выходов и входной группы.</t>
  </si>
  <si>
    <t>Планируемый к реализации, в рамках подготовки к отопительному сезону. Требуется капитальный ремонт оконных и дверных блоков, полов, систем отопления, водоснабжения, электроснабжения, канализации и вентиляции. Требуется ремонт центрального крыльца.</t>
  </si>
  <si>
    <t>Планируемый к реализации, в рамках подготовки к отопительному сезону. Ремонт спортивного зала, раздевалок, душевых и инвентарных комнат.</t>
  </si>
  <si>
    <t>Планируемый к реализации, в рамках подготовки к отопительному сезону. Требуется частичный ремонт кровли. Перевод ясельной группы в здание МБОУ Дизьминской СОШ вместо ФАПа.</t>
  </si>
  <si>
    <t>Планируемый к реализации, в рамках подготовки к отопительному сезону. Требуется капитальный ремонт оконных и дверных блоков, полов, санузла,систем отопления, водоснабжения, канализации, электроснабжения и вентиляции. Требуется ремонт двери на путях эвакуации.</t>
  </si>
  <si>
    <t>Планируемый к реализации, в рамках подготовки к отопительному сезону. Требуется капитальный ремонт дверных блоков, полов,систем отопления, водоснабжения, канализации, электроснабжения и вентиляции. Требуется ремонт эвакуационных выходов и входных групп.</t>
  </si>
  <si>
    <t>Планируемый к реализации, в рамках подготовки к отопительному сезону. Требуется  реконструкция существующей мягкой кровли на скатную, кпитальный ремонт оконных и дверных блоков, систем отопления, водоснабжения, канализации, электроснабжения и вентиляции.</t>
  </si>
  <si>
    <t>планируемый к реализации, в рамках подготовки к отопительному сезону. Требуется  капитальный ремонт дверных блоков, полов, систем отопления, водоснабжения, электроснабжения, канализации и вентиляции. Требуется ремонт эвакуационных выходов.</t>
  </si>
  <si>
    <t>планируемый к реализации, в рамках подготовки к отопительному сезону. Требуется капитальный ремонт оконных и дверных блоков, полов, систем отопления, водоснабжения, канализации, электроснабжения, ремонт эвакуационных выходов и защитного ограждения на кровле.</t>
  </si>
  <si>
    <t>планируемый к реализации, в рамках подготовки к отопительному сезону. Требуется капитальный ремонт дверных блоков, полов, систем водоснабжения, отопления, электроснабжения, канализации, вентиляции</t>
  </si>
  <si>
    <t>планируемый к реализации, в рамках подготовки к отопительному сезону. Требуется капитальный ремонт дверных блоков, полов, систем отопления, водоснабжения, электроснабжения, канализации и вентиляции.</t>
  </si>
  <si>
    <t>планируемый к реализации, в рамках подготовки к отопительному сезону. Требуется капитальный ремонт оконных и дверных блоков, кровли.</t>
  </si>
  <si>
    <t>По п.п. 4 имеется инвестор, выделяются земельные 
участки под производственные площадки и посевные площади</t>
  </si>
  <si>
    <t>Отрасли, перспективные для привлечения долгосрочных прямых инвестиций в Удмуртскую Республику по данным PwC. 
Выявление инвестиционных возможностей</t>
  </si>
  <si>
    <t>земельные участки в наличии</t>
  </si>
  <si>
    <t>в наличии</t>
  </si>
  <si>
    <t>в разработке</t>
  </si>
  <si>
    <t>предоставление субсидий из бюджета Удмуртской Республики в части: производства молока, восстановления плодородия почв, рекультивация земельних участков для ввода в сельхоз оборот.</t>
  </si>
  <si>
    <t xml:space="preserve">Выделение и предоставление земельных участков под придорожный комплекс </t>
  </si>
  <si>
    <t xml:space="preserve">Проект направлен на развитие туристической отрасли в Ярском районе. Планируется организация придорожного сервиса: минигостиница, кафе, автомастерская, парковка, турагенство. </t>
  </si>
  <si>
    <t>финансовая, софинансирование</t>
  </si>
  <si>
    <t>Ликвидация свалки п. Яр</t>
  </si>
  <si>
    <t>Планируется трудовое участие граждан</t>
  </si>
  <si>
    <t>Проект "Красивый берег" п. Пудем</t>
  </si>
  <si>
    <t>Имеется земельный участок. Планируется трудовое участие граждан</t>
  </si>
  <si>
    <t>Модернизация производства за счет внедрения линии котонизации</t>
  </si>
  <si>
    <t>Строительство животноводческого комплекса на 2400 дойных голов ( 3100 фуражных коров) с кормоцентром и нетелиной фермой</t>
  </si>
  <si>
    <t>ОАО "Фаленская межрайонная станция по травам"</t>
  </si>
  <si>
    <t>согластно инвнстиционному соглашению</t>
  </si>
  <si>
    <t>Животноводческий комплекс</t>
  </si>
  <si>
    <t>Строительство шохи</t>
  </si>
  <si>
    <t>ООО "Озерки плюс"</t>
  </si>
  <si>
    <t>Строительство коровника на 40 голов для сухостойных коров</t>
  </si>
  <si>
    <t>строительство коровника на 40 голов для сухостойных коров беспривязного содержания</t>
  </si>
  <si>
    <t>Строительство коровника на 100 голов для сухостойных коров</t>
  </si>
  <si>
    <t>ООО "АгроЯр"</t>
  </si>
  <si>
    <t>строительство коровника на 100 голов для сухостойных коров беспривязного содержания</t>
  </si>
  <si>
    <t>Строительство телятника на 100 голов</t>
  </si>
  <si>
    <t>КФХ Касаткин Г.Н.</t>
  </si>
  <si>
    <t>потребность в доп. Финансировании</t>
  </si>
  <si>
    <t>строительство телятника на 150 голов</t>
  </si>
  <si>
    <t>Строительство силосных траншей</t>
  </si>
  <si>
    <t>строительство силосных траншей на 7000 тонн</t>
  </si>
  <si>
    <t>Строительство ФАП в д. Байдалино</t>
  </si>
  <si>
    <t>2021-2022г.</t>
  </si>
  <si>
    <t>кв.м.</t>
  </si>
  <si>
    <t>Реконструкция водонапорных башен в с. Дизьмино</t>
  </si>
  <si>
    <t>"Формирование современной городской среды" - благоустройство дворовых территорий: ул. Энгельса, д.26, ул. Калинина, д.8, ул. Ленина, д.90, 94 села Пудем</t>
  </si>
  <si>
    <t>Уличное освещение ул. Школьной, д. Мосеево</t>
  </si>
  <si>
    <t>2020-2021</t>
  </si>
  <si>
    <t>2028-2029</t>
  </si>
  <si>
    <t>реализуемый проект</t>
  </si>
  <si>
    <t>Организация освещения территории с использованием энергосберегающих технологий в д. Мосеево (энергосервисный контракт)</t>
  </si>
  <si>
    <t>Организация освещения территории с использованием энергосберегающих технологий в д. Байдалино (энергосервисный контракт)</t>
  </si>
  <si>
    <t>"Формирование современной городской среды" - благоустройство дворовых 
территорий: ул. Кирова, д.17, ул. Калинина, д.2а, села Пудем</t>
  </si>
  <si>
    <t>Строительстов тротуаров в д. Бармашур, ул. Советская</t>
  </si>
  <si>
    <t>Спортивная площадка в д. Мосеево</t>
  </si>
  <si>
    <t>Ремонт здания Администрации МО "Дизьминское", с. Дизьмино, ул. Школьная, д. 26</t>
  </si>
  <si>
    <t>Ремонт водопроводных сетей в жилом районе "Починок" села Пудем (трубы чугунные)</t>
  </si>
  <si>
    <t>Ремонт дороги по улице Татарская д. Ворца</t>
  </si>
  <si>
    <t>планируемый к реализации (грейдирование, оканавливание, подсыпка гравием)</t>
  </si>
  <si>
    <t>Ремонт дороги по д. Зюино</t>
  </si>
  <si>
    <t>Ремонт дороги до д. Зюино</t>
  </si>
  <si>
    <t>ремонтно-восстановительные работы улично-дорожной сети в с. Дизьмино</t>
  </si>
  <si>
    <t>Строительство очистных сооружений, канализации, системы водоснабжения в п. Яр, с. Дизьмино, с. Пудем</t>
  </si>
  <si>
    <t>сооружения</t>
  </si>
  <si>
    <t>01.2022 - 01.2025</t>
  </si>
  <si>
    <t xml:space="preserve">Канализационные воды скапливаются в несанкционированных местах в черте населенных пунктов, стекаются в водоемы, что ведет к загрязнению улиц и водных объектов бытовыми стоками. </t>
  </si>
  <si>
    <t>05.2021 - 09.2022</t>
  </si>
  <si>
    <t xml:space="preserve">Ремонт дорог в черте населенных пунктов Ярского района (все населенные пункты) </t>
  </si>
  <si>
    <t>Внутри населеннных пунктов имеются непроезжие дороги, особенно в весенний период. С ремонтом дорог уменьшится социальное напряжение, отток населения с деревни. Появится возможность улучшить внешний вид населенных пунктов.</t>
  </si>
  <si>
    <t>Ремонтно-восстановительные работы улично-дорожной сети п.Яр - д.Яр</t>
  </si>
  <si>
    <t>Экономика</t>
  </si>
  <si>
    <t>Создание база 
отдыха "Любимовка"</t>
  </si>
  <si>
    <t>ИП Кириллов Кирилл 
Владимирович, 89641844141, kfhsalamatov@mail.ru</t>
  </si>
  <si>
    <t>05.2021 - 12.2022</t>
  </si>
  <si>
    <t>01.2021-01.2022</t>
  </si>
  <si>
    <t>Освещение вдоль региональной дороги Глазов - Киров, п.Яр, д. Бармашур, с. Елово</t>
  </si>
  <si>
    <t>Нет освещения вдоль участка дороги по региональной трассе Глазов- Киров, проходящая по территории МО сельских поселения Ярское, Бармашурское, Еловское.
Реализуемый проект</t>
  </si>
  <si>
    <t>Строительство площадок под ТКО на территории Ярского района</t>
  </si>
  <si>
    <t>03.2021-12.2021</t>
  </si>
  <si>
    <t>Отсутствие контейнерных площадок для сбора мусора (площадок ТКО).</t>
  </si>
  <si>
    <t>Не обустроена центральная часть п. Яр. и с. Пудем. Место для отдыха и встреч, освещение, дорожки, отвод дождевых вод -  сливов, озеленение.</t>
  </si>
  <si>
    <t>Пчеловодство</t>
  </si>
  <si>
    <t>ИП Богач Сергей Васильевич, 89226901928, serg_bogach@mail.ru</t>
  </si>
  <si>
    <t>09.2021 г.</t>
  </si>
  <si>
    <t>ООО "Навикар", 
 427500, Россия, УР, Ярский р-н, 
 п Яр, ул Флора Васильева, 3
 Директор - Наймушин Виктор Аркадьевич
 тел.8(34157)4-13-37,
 тел.: 8-912-741-26-93
 yarnavicar12@udm.net</t>
  </si>
  <si>
    <t>Развитие внутренного туризма</t>
  </si>
  <si>
    <t>03.2021 - 12.2023 г.</t>
  </si>
  <si>
    <t>Урасинова Ольга Валерьевна, директор Ярского историко-краеведческого музея, yarmuzej@mail/ru</t>
  </si>
  <si>
    <t>Развитие пчеловодства на территории Ярского района.
Расширение пасек на 150 пчелосемей, 2 новых рабочих места</t>
  </si>
  <si>
    <t>Создание коллективного средства размещения с точкой общественного питания (на 22 номера) - база отдыха в д. Байдалино. Появление новых рабочих мест - 10, появление коллективного средства размещения с точкой общественного питания - до 200 спальных мест, благоустройство прилегающей территории.</t>
  </si>
  <si>
    <t>Робофестиваль</t>
  </si>
  <si>
    <t>03.2021-11.2021</t>
  </si>
  <si>
    <t>I этап 04.2021 - 07.2021;
II этап 04.2022 - 07.2022</t>
  </si>
  <si>
    <t>Реализация проекта "Твоя территория"</t>
  </si>
  <si>
    <t>Мобильный технопарк "На колёсах"</t>
  </si>
  <si>
    <t>09.2021 - 05.2022 (далее циклично в течение учебного года)</t>
  </si>
  <si>
    <t>Создание интернет-сайта "Территория молодежи"</t>
  </si>
  <si>
    <t>Спортивная секция "Skiing"</t>
  </si>
  <si>
    <t>07.2021 - 09.2021</t>
  </si>
  <si>
    <t>09.2021 - 05.2021 (далее циклично в течение учебного года)</t>
  </si>
  <si>
    <t>ОНО Администрации 
МО "Ярский район"</t>
  </si>
  <si>
    <t>Отдела культуры, спорта и молодёжной политики Администрации МО "Ярский район"</t>
  </si>
  <si>
    <t>50 т.р. 25 %  - родительский взнос, 25 %  - программа развития и образования, 25% -  спонсорская помощь, 25% - грант</t>
  </si>
  <si>
    <t>Отдела культуры, спорта и молодёжной политики Администрации МО "Ярский район"; Проект МИБ "Атмосфера", волонтерское участие.</t>
  </si>
  <si>
    <t>I этап - 500-700 тыс.руб.
II этап - 500-700 тыс.руб.
Проект МИБ "Атмосфера", волонтерское участие.</t>
  </si>
  <si>
    <t>На прибиблиотечной территории создается зона комфорта для молодежной коммуникации, творческого развития. Что позволит организовать досуг молодежи, используя ресурсы библиотеки вне стен библиотеки. Кроме этого, это будет место для свободного доступа молодежи, где можно посидеть и пообщаться в комфортных условиях.</t>
  </si>
  <si>
    <t>В сельской местности нет кванториумов, проект поможет развитию инженерного мышления у подрастающего поколения, выявит потенциал детей и заинтересует детей северного куста УР.</t>
  </si>
  <si>
    <t>Увеличенире туристического потока на 20% , продажи суверниной продукции на 50% , открытие 3 сувенирных лавок, 3 гостевых домов</t>
  </si>
  <si>
    <t>1955 тыс. руб.
1. Транспортное средство - 1300 тыс.руб.
2. Профильное оборудование (наборы конструкторов, компьютер, фотоаппарат) - 655 тыс.руб.
Источники: местный и республиканские бюджеты, грантооператоры</t>
  </si>
  <si>
    <t>Деятельность мобильного технопарка направлена на формирование у учащихся интереса к техническому образованию, инженерным дисциплинам. Эффективность проекта отражается в уровне роста познавательно-активных детей, заинтересованность педагогов в использовании новых информационных технологий и ресурсво в воспитательно-образовательных процессах. Активное участие в очных и заочных конкурсах технической направленности.</t>
  </si>
  <si>
    <t>120 тыс.руб.
Источники: волонтесркая поддержка и грантооператор "Росмолодежь"</t>
  </si>
  <si>
    <t>Проект "Территория молодежи" направлен на информирование молодежи на селе о возможностях самореализации и развития молодого гражданина.</t>
  </si>
  <si>
    <t>300 тыс.руб.
Источники: местный и республиканский бюджеты; спонсорская помощь от предпринимателей; грантооператор "Росмолодежь"</t>
  </si>
  <si>
    <t>Спортивная секция "Skiing" позволяет побудить интерес к занятиям лыжными гонками, а также помогает им развить свои физические качества, способности.
Также позволяет популяризовать лыжный спорт, достижения известных лыжников и биатлонистов.</t>
  </si>
  <si>
    <t>В новом микрорайоне пос.Яр проживает много семей с детьми, но на его территории отсутствуют детские и спортивные площадки для досуга.</t>
  </si>
  <si>
    <t>I этап - 500-700.
II этап - 500-700.</t>
  </si>
  <si>
    <t>субсидия</t>
  </si>
  <si>
    <t>льготное кредитование</t>
  </si>
  <si>
    <t>потребность в дополнительных объектах инфраструктуры отсутствует</t>
  </si>
  <si>
    <t>Строительство новой электролинии уличного освещения в пос. Яр, по ул. Горького, Вокзальная, Чепецкая, Сенная</t>
  </si>
  <si>
    <t>Работы по замене лам уличного освещения в пос. Яр, по улицам: Советская, Ф. Васильева – ориентировочная стоимость - 283 531,00 руб.</t>
  </si>
  <si>
    <t>Благоустройство площади перед магазином №1 «Центральный гастроном» в пос. Яр, ул. Советская - 2 этапа</t>
  </si>
  <si>
    <t>Благоустройство центральной площади, пос. Яр, ул. Советская, 45</t>
  </si>
  <si>
    <t>Благоустройство сквера рядом с автостанцией, с привлечением частных инвестиций в пос. Яр</t>
  </si>
  <si>
    <t>Благоустройство зоны активного отдыха между магазином «Радамир» и ОП «Ярское» в пос. Яр. Территория у магазина «Радамир»</t>
  </si>
  <si>
    <t>Благоустройство территории напротив автостанции, реконструкция здания автостанции, введение дизайн-кода, с привлечением частных инвестиций и программы БиКД в пос. Яр</t>
  </si>
  <si>
    <t>2030</t>
  </si>
  <si>
    <t>Благоустройство территории у Памятника «Землякам, погибшим во время Великой Отечественной войны 1941-1945 гг.» в пос. Яр</t>
  </si>
  <si>
    <t>п. Яр с 2021 по 2030 г.
с. Пудем - 2022-2025 г.</t>
  </si>
  <si>
    <t>Организация освещения территории с  использованием энергосберегающих технологий в с. Дизьмино (энергосервисный контракт)</t>
  </si>
  <si>
    <t>Ремонт водопровода в с. Дизьмино</t>
  </si>
  <si>
    <t>Спортивная площадка в новом микрорайоне для детей и подростков в пос. Яр для детей и подростков</t>
  </si>
  <si>
    <t>Строительство пекарни предполагает открытие 12 новых 
рабочих мест, плановый объем выпуска продукции хлеба и хлебобулочных изделий в сутки - 1,5 тыс. шт (1 т). Снабжение населения района качественными хлебобулочными изделиями.</t>
  </si>
  <si>
    <t xml:space="preserve">Благоустройство бульвара вдоль улицы Советская в пос. Яр </t>
  </si>
  <si>
    <t>Благоустройство центральной части в п. Яр, Ярского района УР; Развитие туризма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</si>
</sst>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419]General"/>
    <numFmt numFmtId="166" formatCode="dd/mm/yy"/>
    <numFmt numFmtId="167" formatCode="0.000"/>
  </numFmts>
  <fonts count="22">
    <font>
      <sz val="10"/>
      <color rgb="FF000000"/>
      <name val="Arial"/>
    </font>
    <font>
      <sz val="16"/>
      <color theme="1"/>
      <name val="Arial"/>
      <family val="2"/>
      <charset val="204"/>
    </font>
    <font>
      <sz val="10"/>
      <color theme="1"/>
      <name val="Arial"/>
      <family val="2"/>
      <charset val="204"/>
    </font>
    <font>
      <sz val="10"/>
      <name val="Arial"/>
      <family val="2"/>
      <charset val="204"/>
    </font>
    <font>
      <b/>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sz val="10"/>
      <name val="Arial"/>
      <family val="2"/>
      <charset val="204"/>
    </font>
    <font>
      <sz val="10"/>
      <name val="Arial Cyr"/>
      <charset val="204"/>
    </font>
    <font>
      <sz val="10"/>
      <color rgb="FF000000"/>
      <name val="Arial1"/>
      <charset val="204"/>
    </font>
    <font>
      <sz val="10"/>
      <color indexed="8"/>
      <name val="Arial"/>
      <family val="2"/>
      <charset val="1"/>
    </font>
    <font>
      <sz val="10"/>
      <color rgb="FF000000"/>
      <name val="Times New Roman"/>
      <family val="1"/>
      <charset val="204"/>
    </font>
    <font>
      <sz val="10"/>
      <color theme="1"/>
      <name val="Times New Roman"/>
      <family val="1"/>
      <charset val="204"/>
    </font>
    <font>
      <sz val="10"/>
      <name val="Times New Roman"/>
      <family val="1"/>
      <charset val="204"/>
    </font>
    <font>
      <b/>
      <sz val="10"/>
      <color theme="1"/>
      <name val="Times New Roman"/>
      <family val="1"/>
      <charset val="204"/>
    </font>
    <font>
      <sz val="10"/>
      <color indexed="8"/>
      <name val="Times New Roman"/>
      <family val="1"/>
      <charset val="204"/>
    </font>
    <font>
      <sz val="10"/>
      <color theme="1"/>
      <name val="Arial"/>
      <family val="2"/>
      <charset val="204"/>
      <scheme val="major"/>
    </font>
    <font>
      <sz val="10"/>
      <color rgb="FF000000"/>
      <name val="Arial"/>
      <family val="2"/>
      <charset val="204"/>
      <scheme val="major"/>
    </font>
    <font>
      <b/>
      <sz val="10"/>
      <color theme="1"/>
      <name val="Arial"/>
      <family val="2"/>
      <charset val="204"/>
      <scheme val="major"/>
    </font>
    <font>
      <sz val="10"/>
      <color indexed="8"/>
      <name val="Arial"/>
      <family val="2"/>
      <charset val="204"/>
      <scheme val="major"/>
    </font>
    <font>
      <sz val="10"/>
      <name val="Arial"/>
      <family val="2"/>
      <charset val="204"/>
      <scheme val="major"/>
    </font>
  </fonts>
  <fills count="7">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s>
  <borders count="25">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bottom style="thin">
        <color rgb="FF000000"/>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5">
    <xf numFmtId="0" fontId="0" fillId="0" borderId="0"/>
    <xf numFmtId="0" fontId="9" fillId="0" borderId="0"/>
    <xf numFmtId="165" fontId="10" fillId="0" borderId="0"/>
    <xf numFmtId="0" fontId="8" fillId="0" borderId="0"/>
    <xf numFmtId="0" fontId="11" fillId="0" borderId="0"/>
  </cellStyleXfs>
  <cellXfs count="276">
    <xf numFmtId="0" fontId="0" fillId="0" borderId="0" xfId="0" applyFont="1" applyAlignment="1"/>
    <xf numFmtId="0" fontId="2" fillId="0" borderId="0" xfId="0" applyFont="1" applyAlignment="1"/>
    <xf numFmtId="0" fontId="2" fillId="0" borderId="0" xfId="0" applyFont="1" applyAlignment="1">
      <alignment wrapText="1"/>
    </xf>
    <xf numFmtId="0" fontId="2" fillId="0" borderId="1" xfId="0" applyFont="1" applyBorder="1" applyAlignment="1">
      <alignment wrapText="1"/>
    </xf>
    <xf numFmtId="0" fontId="2" fillId="0" borderId="5" xfId="0" applyFont="1" applyBorder="1" applyAlignment="1"/>
    <xf numFmtId="0" fontId="2" fillId="0" borderId="5" xfId="0" applyFont="1" applyBorder="1"/>
    <xf numFmtId="0" fontId="2" fillId="0" borderId="5" xfId="0" applyFont="1" applyBorder="1" applyAlignment="1">
      <alignment wrapText="1"/>
    </xf>
    <xf numFmtId="0" fontId="2" fillId="0" borderId="5" xfId="0" applyFont="1" applyBorder="1" applyAlignment="1">
      <alignment wrapText="1"/>
    </xf>
    <xf numFmtId="0" fontId="5" fillId="0" borderId="5" xfId="0" applyFont="1" applyBorder="1" applyAlignment="1">
      <alignment horizontal="center" wrapText="1"/>
    </xf>
    <xf numFmtId="0" fontId="5" fillId="0" borderId="5" xfId="0" applyFont="1" applyBorder="1" applyAlignment="1">
      <alignment horizontal="center"/>
    </xf>
    <xf numFmtId="1" fontId="2" fillId="0" borderId="5" xfId="0" applyNumberFormat="1" applyFont="1" applyBorder="1" applyAlignment="1"/>
    <xf numFmtId="1" fontId="2" fillId="0" borderId="5" xfId="0" applyNumberFormat="1" applyFont="1" applyBorder="1" applyAlignment="1">
      <alignment wrapText="1"/>
    </xf>
    <xf numFmtId="164" fontId="2" fillId="0" borderId="5" xfId="0" applyNumberFormat="1" applyFont="1" applyBorder="1"/>
    <xf numFmtId="1" fontId="2" fillId="0" borderId="5" xfId="0" applyNumberFormat="1" applyFont="1" applyBorder="1"/>
    <xf numFmtId="164" fontId="2" fillId="0" borderId="5" xfId="0" applyNumberFormat="1" applyFont="1" applyBorder="1" applyAlignment="1">
      <alignment wrapText="1"/>
    </xf>
    <xf numFmtId="164" fontId="2" fillId="0" borderId="5" xfId="0" applyNumberFormat="1" applyFont="1" applyBorder="1" applyAlignment="1">
      <alignment wrapText="1"/>
    </xf>
    <xf numFmtId="0" fontId="5" fillId="0" borderId="5" xfId="0" applyFont="1" applyBorder="1" applyAlignment="1">
      <alignment wrapText="1"/>
    </xf>
    <xf numFmtId="1" fontId="2" fillId="0" borderId="5" xfId="0" applyNumberFormat="1" applyFont="1" applyBorder="1" applyAlignment="1">
      <alignment wrapText="1"/>
    </xf>
    <xf numFmtId="0" fontId="3" fillId="0" borderId="5" xfId="0" applyFont="1" applyBorder="1" applyAlignment="1">
      <alignment wrapText="1"/>
    </xf>
    <xf numFmtId="0" fontId="12" fillId="0" borderId="0" xfId="0" applyFont="1" applyAlignment="1"/>
    <xf numFmtId="0" fontId="13" fillId="0" borderId="0" xfId="0" applyFont="1" applyAlignment="1">
      <alignment horizontal="center" vertical="center"/>
    </xf>
    <xf numFmtId="0" fontId="13" fillId="0" borderId="5" xfId="0" applyFont="1" applyBorder="1" applyAlignment="1">
      <alignment horizontal="center" vertical="center" wrapText="1"/>
    </xf>
    <xf numFmtId="0" fontId="13" fillId="0" borderId="5" xfId="0" applyFont="1" applyBorder="1"/>
    <xf numFmtId="0" fontId="13" fillId="0" borderId="5" xfId="0" applyFont="1" applyBorder="1" applyAlignment="1">
      <alignment wrapText="1"/>
    </xf>
    <xf numFmtId="0" fontId="13" fillId="0" borderId="5" xfId="0" applyFont="1" applyBorder="1" applyAlignment="1">
      <alignment vertical="center" wrapText="1"/>
    </xf>
    <xf numFmtId="0" fontId="12" fillId="0" borderId="0" xfId="0" applyFont="1" applyAlignment="1">
      <alignment wrapText="1"/>
    </xf>
    <xf numFmtId="0" fontId="12" fillId="0" borderId="0" xfId="0" applyFont="1" applyFill="1" applyAlignment="1"/>
    <xf numFmtId="0" fontId="12" fillId="0" borderId="0" xfId="0" applyFont="1" applyFill="1" applyAlignment="1">
      <alignment vertical="center" wrapText="1"/>
    </xf>
    <xf numFmtId="0" fontId="13" fillId="0" borderId="5" xfId="0" applyFont="1" applyFill="1" applyBorder="1" applyAlignment="1">
      <alignment vertical="center" wrapText="1"/>
    </xf>
    <xf numFmtId="0" fontId="13" fillId="0" borderId="5" xfId="0" applyFont="1" applyFill="1" applyBorder="1" applyAlignment="1">
      <alignment wrapText="1"/>
    </xf>
    <xf numFmtId="0" fontId="12" fillId="0" borderId="0" xfId="0" applyFont="1" applyFill="1" applyAlignment="1">
      <alignment wrapText="1"/>
    </xf>
    <xf numFmtId="0" fontId="12" fillId="0" borderId="5" xfId="0" applyFont="1" applyFill="1" applyBorder="1" applyAlignment="1">
      <alignment vertical="center" wrapText="1"/>
    </xf>
    <xf numFmtId="0" fontId="13" fillId="0" borderId="1" xfId="0" applyFont="1" applyFill="1" applyBorder="1" applyAlignment="1">
      <alignment vertical="center" wrapText="1"/>
    </xf>
    <xf numFmtId="0" fontId="12" fillId="0" borderId="5" xfId="0" applyFont="1" applyFill="1" applyBorder="1" applyAlignment="1">
      <alignment horizontal="justify" vertical="center" wrapText="1"/>
    </xf>
    <xf numFmtId="0" fontId="12" fillId="0" borderId="0" xfId="0" applyFont="1" applyFill="1" applyAlignment="1">
      <alignment vertical="center"/>
    </xf>
    <xf numFmtId="0" fontId="13" fillId="0" borderId="1" xfId="0" applyFont="1" applyBorder="1" applyAlignment="1">
      <alignment vertical="center" wrapText="1"/>
    </xf>
    <xf numFmtId="0" fontId="13" fillId="0" borderId="9" xfId="0" applyFont="1" applyFill="1" applyBorder="1" applyAlignment="1">
      <alignment vertical="center" wrapText="1"/>
    </xf>
    <xf numFmtId="0" fontId="14" fillId="0" borderId="5" xfId="0" applyFont="1" applyBorder="1" applyAlignment="1">
      <alignment wrapText="1"/>
    </xf>
    <xf numFmtId="0" fontId="14" fillId="0" borderId="5" xfId="0" applyFont="1" applyBorder="1" applyAlignment="1"/>
    <xf numFmtId="0" fontId="14" fillId="0" borderId="0" xfId="0" applyFont="1" applyAlignment="1"/>
    <xf numFmtId="0" fontId="14" fillId="0" borderId="5" xfId="0" applyFont="1" applyBorder="1"/>
    <xf numFmtId="0" fontId="2" fillId="0" borderId="2" xfId="0" applyFont="1" applyBorder="1" applyAlignment="1">
      <alignment wrapText="1"/>
    </xf>
    <xf numFmtId="0" fontId="13" fillId="3" borderId="5" xfId="0" applyFont="1" applyFill="1" applyBorder="1" applyAlignment="1"/>
    <xf numFmtId="0" fontId="13" fillId="3" borderId="5"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5" xfId="0" applyFont="1" applyFill="1" applyBorder="1" applyAlignment="1">
      <alignment wrapText="1"/>
    </xf>
    <xf numFmtId="0" fontId="14" fillId="3" borderId="5" xfId="0" applyFont="1" applyFill="1" applyBorder="1" applyAlignment="1">
      <alignment horizontal="left"/>
    </xf>
    <xf numFmtId="0" fontId="12" fillId="3" borderId="0" xfId="0" applyFont="1" applyFill="1" applyAlignment="1"/>
    <xf numFmtId="0" fontId="13" fillId="3" borderId="1" xfId="0" applyFont="1" applyFill="1" applyBorder="1" applyAlignment="1">
      <alignment horizontal="center" vertical="center" wrapText="1"/>
    </xf>
    <xf numFmtId="0" fontId="18" fillId="0" borderId="0" xfId="0" applyFont="1" applyFill="1" applyAlignment="1"/>
    <xf numFmtId="0" fontId="18" fillId="0" borderId="0" xfId="0" applyFont="1" applyAlignment="1"/>
    <xf numFmtId="0" fontId="17" fillId="0" borderId="0" xfId="0" applyFont="1" applyAlignment="1">
      <alignment vertical="center"/>
    </xf>
    <xf numFmtId="0" fontId="18" fillId="0" borderId="0" xfId="0" applyFont="1" applyAlignment="1">
      <alignment horizontal="left"/>
    </xf>
    <xf numFmtId="0" fontId="17" fillId="0" borderId="5" xfId="0" applyFont="1" applyBorder="1" applyAlignment="1">
      <alignment horizontal="center" vertical="center" wrapText="1"/>
    </xf>
    <xf numFmtId="0" fontId="17" fillId="0" borderId="5" xfId="0" applyFont="1" applyBorder="1" applyAlignment="1">
      <alignment vertical="center" wrapText="1"/>
    </xf>
    <xf numFmtId="0" fontId="18" fillId="0" borderId="0" xfId="0" applyFont="1" applyFill="1" applyAlignment="1">
      <alignment vertical="center"/>
    </xf>
    <xf numFmtId="0" fontId="18" fillId="0" borderId="0" xfId="0" applyFont="1" applyAlignment="1">
      <alignment vertical="center"/>
    </xf>
    <xf numFmtId="0" fontId="17" fillId="0" borderId="5" xfId="0" applyFont="1" applyFill="1" applyBorder="1" applyAlignment="1">
      <alignment horizontal="center" vertical="center" wrapText="1"/>
    </xf>
    <xf numFmtId="0" fontId="17" fillId="0" borderId="5" xfId="0" applyFont="1" applyFill="1" applyBorder="1" applyAlignment="1">
      <alignment vertical="center" wrapText="1"/>
    </xf>
    <xf numFmtId="166" fontId="20" fillId="0" borderId="0" xfId="4" applyNumberFormat="1" applyFont="1" applyFill="1" applyBorder="1" applyAlignment="1">
      <alignment horizontal="left" wrapText="1"/>
    </xf>
    <xf numFmtId="0" fontId="17" fillId="0" borderId="1" xfId="0" applyFont="1" applyFill="1" applyBorder="1" applyAlignment="1">
      <alignment vertical="center" wrapText="1"/>
    </xf>
    <xf numFmtId="0" fontId="17" fillId="0" borderId="1" xfId="0" applyFont="1" applyFill="1" applyBorder="1" applyAlignment="1">
      <alignment horizontal="center" vertical="center" wrapText="1"/>
    </xf>
    <xf numFmtId="0" fontId="17" fillId="0" borderId="4" xfId="0" applyFont="1" applyFill="1" applyBorder="1" applyAlignment="1">
      <alignment vertical="center" wrapText="1"/>
    </xf>
    <xf numFmtId="0" fontId="17" fillId="0" borderId="2" xfId="0" applyFont="1" applyFill="1" applyBorder="1" applyAlignment="1">
      <alignment horizontal="center" vertical="center" wrapText="1"/>
    </xf>
    <xf numFmtId="0" fontId="18" fillId="0" borderId="0" xfId="0" applyFont="1" applyFill="1" applyAlignment="1">
      <alignment wrapText="1"/>
    </xf>
    <xf numFmtId="0" fontId="17" fillId="0" borderId="9" xfId="0" applyFont="1" applyFill="1" applyBorder="1" applyAlignment="1">
      <alignment horizontal="center" vertical="center" wrapText="1"/>
    </xf>
    <xf numFmtId="0" fontId="17" fillId="0" borderId="9" xfId="0" applyFont="1" applyFill="1" applyBorder="1" applyAlignment="1">
      <alignment vertical="center" wrapText="1"/>
    </xf>
    <xf numFmtId="0" fontId="17" fillId="0" borderId="9" xfId="0" applyFont="1" applyFill="1" applyBorder="1" applyAlignment="1">
      <alignment horizontal="left" vertical="center" wrapText="1"/>
    </xf>
    <xf numFmtId="0" fontId="17" fillId="0" borderId="4" xfId="0" applyFont="1" applyFill="1" applyBorder="1" applyAlignment="1">
      <alignment horizontal="center" vertical="center" wrapText="1"/>
    </xf>
    <xf numFmtId="0" fontId="18" fillId="0" borderId="0" xfId="0" applyFont="1" applyFill="1" applyAlignment="1">
      <alignment vertical="center" wrapText="1"/>
    </xf>
    <xf numFmtId="0" fontId="18" fillId="0" borderId="9" xfId="0" applyFont="1" applyBorder="1" applyAlignment="1"/>
    <xf numFmtId="0" fontId="21" fillId="0" borderId="0" xfId="0" applyFont="1" applyFill="1" applyAlignment="1"/>
    <xf numFmtId="0" fontId="21" fillId="0" borderId="9" xfId="0" applyFont="1" applyFill="1" applyBorder="1" applyAlignment="1">
      <alignment wrapText="1"/>
    </xf>
    <xf numFmtId="0" fontId="18" fillId="0" borderId="5" xfId="0" applyFont="1" applyFill="1" applyBorder="1" applyAlignment="1">
      <alignment vertical="center" wrapText="1"/>
    </xf>
    <xf numFmtId="0" fontId="18" fillId="0" borderId="5" xfId="0" applyFont="1" applyFill="1" applyBorder="1" applyAlignment="1">
      <alignment vertical="center"/>
    </xf>
    <xf numFmtId="0" fontId="17" fillId="0" borderId="9" xfId="0" applyFont="1" applyFill="1" applyBorder="1" applyAlignment="1">
      <alignment horizontal="center" vertical="center"/>
    </xf>
    <xf numFmtId="0" fontId="17" fillId="0" borderId="10" xfId="0" applyFont="1" applyFill="1" applyBorder="1" applyAlignment="1">
      <alignment horizontal="center" vertical="center"/>
    </xf>
    <xf numFmtId="0" fontId="18" fillId="0" borderId="0" xfId="0" applyFont="1" applyFill="1" applyBorder="1" applyAlignment="1"/>
    <xf numFmtId="0" fontId="18" fillId="0" borderId="0" xfId="0" applyFont="1" applyFill="1" applyBorder="1" applyAlignment="1">
      <alignment vertical="center"/>
    </xf>
    <xf numFmtId="0" fontId="18" fillId="0" borderId="0" xfId="0" applyFont="1" applyFill="1" applyBorder="1" applyAlignment="1">
      <alignment wrapText="1"/>
    </xf>
    <xf numFmtId="0" fontId="18" fillId="0" borderId="0" xfId="0" applyFont="1" applyFill="1" applyBorder="1" applyAlignment="1">
      <alignment vertical="center" wrapText="1"/>
    </xf>
    <xf numFmtId="0" fontId="21" fillId="0" borderId="0" xfId="0" applyFont="1" applyFill="1" applyBorder="1" applyAlignment="1">
      <alignment wrapText="1"/>
    </xf>
    <xf numFmtId="0" fontId="17" fillId="0" borderId="2" xfId="0" applyFont="1" applyBorder="1" applyAlignment="1">
      <alignment horizontal="left" vertical="center" wrapText="1"/>
    </xf>
    <xf numFmtId="0" fontId="17" fillId="0" borderId="2" xfId="0" applyFont="1" applyFill="1" applyBorder="1" applyAlignment="1">
      <alignment horizontal="left" vertical="center" wrapText="1"/>
    </xf>
    <xf numFmtId="166" fontId="20" fillId="0" borderId="19" xfId="4" applyNumberFormat="1" applyFont="1" applyFill="1" applyBorder="1" applyAlignment="1">
      <alignment horizontal="left" wrapText="1"/>
    </xf>
    <xf numFmtId="0" fontId="17" fillId="0" borderId="16" xfId="0" applyFont="1" applyFill="1" applyBorder="1" applyAlignment="1">
      <alignment horizontal="left" vertical="center" wrapText="1"/>
    </xf>
    <xf numFmtId="0" fontId="17" fillId="0" borderId="18" xfId="0" applyFont="1" applyFill="1" applyBorder="1" applyAlignment="1">
      <alignment horizontal="left" vertical="center" wrapText="1"/>
    </xf>
    <xf numFmtId="0" fontId="17" fillId="0" borderId="8" xfId="0" applyFont="1" applyFill="1" applyBorder="1" applyAlignment="1">
      <alignment horizontal="left" vertical="center" wrapText="1"/>
    </xf>
    <xf numFmtId="166" fontId="20" fillId="0" borderId="21" xfId="4" applyNumberFormat="1" applyFont="1" applyFill="1" applyBorder="1" applyAlignment="1">
      <alignment horizontal="left" wrapText="1"/>
    </xf>
    <xf numFmtId="0" fontId="17" fillId="0" borderId="9" xfId="0" applyFont="1" applyBorder="1" applyAlignment="1">
      <alignment horizontal="center" vertical="center" wrapText="1"/>
    </xf>
    <xf numFmtId="0" fontId="17" fillId="0" borderId="9" xfId="0" applyFont="1" applyBorder="1" applyAlignment="1">
      <alignment vertical="center" wrapText="1"/>
    </xf>
    <xf numFmtId="0" fontId="18" fillId="0" borderId="9" xfId="0" applyFont="1" applyFill="1" applyBorder="1" applyAlignment="1">
      <alignment vertical="center" wrapText="1"/>
    </xf>
    <xf numFmtId="0" fontId="17" fillId="0" borderId="10" xfId="0" applyFont="1" applyFill="1" applyBorder="1" applyAlignment="1">
      <alignment vertical="center" wrapText="1"/>
    </xf>
    <xf numFmtId="0" fontId="18" fillId="0" borderId="22" xfId="0" applyFont="1" applyBorder="1" applyAlignment="1"/>
    <xf numFmtId="0" fontId="17" fillId="0" borderId="0" xfId="0" applyFont="1" applyBorder="1" applyAlignment="1">
      <alignment vertical="center"/>
    </xf>
    <xf numFmtId="0" fontId="18" fillId="0" borderId="0" xfId="0" applyFont="1" applyBorder="1" applyAlignment="1"/>
    <xf numFmtId="0" fontId="18" fillId="0" borderId="0" xfId="0" applyFont="1" applyBorder="1" applyAlignment="1">
      <alignment horizontal="left"/>
    </xf>
    <xf numFmtId="0" fontId="6" fillId="2" borderId="0" xfId="0" applyFont="1" applyFill="1" applyAlignment="1">
      <alignment horizontal="left" wrapText="1"/>
    </xf>
    <xf numFmtId="0" fontId="6" fillId="2" borderId="9" xfId="0" applyFont="1" applyFill="1" applyBorder="1" applyAlignment="1">
      <alignment horizontal="left" wrapText="1"/>
    </xf>
    <xf numFmtId="0" fontId="13" fillId="0" borderId="3" xfId="0" applyFont="1" applyFill="1" applyBorder="1" applyAlignment="1">
      <alignment vertical="center" wrapText="1"/>
    </xf>
    <xf numFmtId="0" fontId="13" fillId="0" borderId="6" xfId="0" applyFont="1" applyFill="1" applyBorder="1" applyAlignment="1">
      <alignment vertical="center" wrapText="1"/>
    </xf>
    <xf numFmtId="0" fontId="17" fillId="4" borderId="5" xfId="0" applyFont="1" applyFill="1" applyBorder="1" applyAlignment="1">
      <alignment horizontal="center" vertical="center" wrapText="1"/>
    </xf>
    <xf numFmtId="0" fontId="17" fillId="4" borderId="5" xfId="0" applyFont="1" applyFill="1" applyBorder="1" applyAlignment="1">
      <alignment vertical="center" wrapText="1"/>
    </xf>
    <xf numFmtId="0" fontId="17" fillId="4" borderId="2" xfId="0" applyFont="1" applyFill="1" applyBorder="1" applyAlignment="1">
      <alignment horizontal="left" vertical="center" wrapText="1"/>
    </xf>
    <xf numFmtId="0" fontId="17" fillId="4" borderId="9" xfId="0" applyFont="1" applyFill="1" applyBorder="1" applyAlignment="1">
      <alignment vertical="center" wrapText="1"/>
    </xf>
    <xf numFmtId="0" fontId="13" fillId="4" borderId="9" xfId="0" applyFont="1" applyFill="1" applyBorder="1" applyAlignment="1">
      <alignment horizontal="center" vertical="center" wrapText="1"/>
    </xf>
    <xf numFmtId="0" fontId="13" fillId="4" borderId="9" xfId="0" applyFont="1" applyFill="1" applyBorder="1" applyAlignment="1">
      <alignment vertical="center" wrapText="1"/>
    </xf>
    <xf numFmtId="0" fontId="13" fillId="4" borderId="1" xfId="0" applyFont="1" applyFill="1" applyBorder="1" applyAlignment="1">
      <alignment vertical="center" wrapText="1"/>
    </xf>
    <xf numFmtId="0" fontId="12" fillId="4" borderId="0" xfId="0" applyFont="1" applyFill="1" applyAlignment="1">
      <alignment wrapText="1"/>
    </xf>
    <xf numFmtId="0" fontId="13" fillId="4" borderId="10" xfId="0" applyFont="1" applyFill="1" applyBorder="1" applyAlignment="1">
      <alignment horizontal="center" vertical="center" wrapText="1"/>
    </xf>
    <xf numFmtId="0" fontId="13" fillId="4" borderId="10" xfId="0" applyFont="1" applyFill="1" applyBorder="1" applyAlignment="1">
      <alignment vertical="center" wrapText="1"/>
    </xf>
    <xf numFmtId="0" fontId="18" fillId="0" borderId="1" xfId="0" applyFont="1" applyFill="1" applyBorder="1" applyAlignment="1">
      <alignment vertical="center"/>
    </xf>
    <xf numFmtId="0" fontId="17" fillId="4" borderId="9" xfId="0" applyFont="1" applyFill="1" applyBorder="1" applyAlignment="1">
      <alignment horizontal="center" vertical="center" wrapText="1"/>
    </xf>
    <xf numFmtId="0" fontId="18" fillId="4" borderId="9" xfId="0" applyFont="1" applyFill="1" applyBorder="1" applyAlignment="1">
      <alignment vertical="center"/>
    </xf>
    <xf numFmtId="0" fontId="17" fillId="4" borderId="9" xfId="0" applyFont="1" applyFill="1" applyBorder="1" applyAlignment="1">
      <alignment horizontal="left" vertical="center" wrapText="1"/>
    </xf>
    <xf numFmtId="0" fontId="17" fillId="0" borderId="9" xfId="0" applyFont="1" applyBorder="1" applyAlignment="1">
      <alignment horizontal="center" vertical="center"/>
    </xf>
    <xf numFmtId="0" fontId="21" fillId="0" borderId="5" xfId="0" applyFont="1" applyFill="1" applyBorder="1" applyAlignment="1">
      <alignment horizontal="center" vertical="center"/>
    </xf>
    <xf numFmtId="0" fontId="18" fillId="0" borderId="9" xfId="0" applyFont="1" applyFill="1" applyBorder="1" applyAlignment="1">
      <alignment vertical="center"/>
    </xf>
    <xf numFmtId="0" fontId="18" fillId="0" borderId="18" xfId="0" applyFont="1" applyFill="1" applyBorder="1" applyAlignment="1">
      <alignment horizontal="left" vertical="center"/>
    </xf>
    <xf numFmtId="166" fontId="20" fillId="0" borderId="19" xfId="4" applyNumberFormat="1" applyFont="1" applyFill="1" applyBorder="1" applyAlignment="1">
      <alignment horizontal="left" vertical="center" wrapText="1"/>
    </xf>
    <xf numFmtId="0" fontId="18" fillId="0" borderId="18" xfId="0" applyFont="1" applyFill="1" applyBorder="1" applyAlignment="1">
      <alignment horizontal="left" vertical="center" wrapText="1"/>
    </xf>
    <xf numFmtId="0" fontId="18" fillId="0" borderId="9" xfId="0" applyFont="1" applyBorder="1" applyAlignment="1">
      <alignment vertical="center" wrapText="1"/>
    </xf>
    <xf numFmtId="0" fontId="18" fillId="0" borderId="9" xfId="0" applyFont="1" applyBorder="1" applyAlignment="1">
      <alignment vertical="center"/>
    </xf>
    <xf numFmtId="0" fontId="18" fillId="0" borderId="18" xfId="0" applyFont="1" applyBorder="1" applyAlignment="1">
      <alignment horizontal="left" vertical="center"/>
    </xf>
    <xf numFmtId="166" fontId="20" fillId="0" borderId="20" xfId="4" applyNumberFormat="1" applyFont="1" applyFill="1" applyBorder="1" applyAlignment="1">
      <alignment horizontal="left" vertical="center" wrapText="1"/>
    </xf>
    <xf numFmtId="166" fontId="20" fillId="0" borderId="21" xfId="4" applyNumberFormat="1" applyFont="1" applyFill="1" applyBorder="1" applyAlignment="1">
      <alignment horizontal="left" vertical="center" wrapText="1"/>
    </xf>
    <xf numFmtId="0" fontId="21" fillId="0" borderId="5" xfId="0" applyFont="1" applyFill="1" applyBorder="1" applyAlignment="1">
      <alignment vertical="center" wrapText="1"/>
    </xf>
    <xf numFmtId="0" fontId="21" fillId="0" borderId="5" xfId="0" applyFont="1" applyFill="1" applyBorder="1" applyAlignment="1">
      <alignment vertical="center"/>
    </xf>
    <xf numFmtId="0" fontId="21" fillId="0" borderId="2" xfId="0" applyFont="1" applyFill="1" applyBorder="1" applyAlignment="1">
      <alignment horizontal="left" vertical="center"/>
    </xf>
    <xf numFmtId="0" fontId="21" fillId="0" borderId="9" xfId="0" applyFont="1" applyFill="1" applyBorder="1" applyAlignment="1">
      <alignment vertical="center" wrapText="1"/>
    </xf>
    <xf numFmtId="0" fontId="21" fillId="0" borderId="1" xfId="0" applyFont="1" applyFill="1" applyBorder="1" applyAlignment="1">
      <alignment vertical="center" wrapText="1"/>
    </xf>
    <xf numFmtId="0" fontId="21" fillId="0" borderId="16" xfId="0" applyFont="1" applyFill="1" applyBorder="1" applyAlignment="1">
      <alignment horizontal="left" vertical="center"/>
    </xf>
    <xf numFmtId="0" fontId="21" fillId="0" borderId="16" xfId="0" applyFont="1" applyFill="1" applyBorder="1" applyAlignment="1">
      <alignment horizontal="left" vertical="center" wrapText="1"/>
    </xf>
    <xf numFmtId="0" fontId="21" fillId="0" borderId="18" xfId="0" applyFont="1" applyFill="1" applyBorder="1" applyAlignment="1">
      <alignment horizontal="left" vertical="center"/>
    </xf>
    <xf numFmtId="0" fontId="17" fillId="5" borderId="5" xfId="0" applyFont="1" applyFill="1" applyBorder="1" applyAlignment="1">
      <alignment horizontal="center" vertical="center" wrapText="1"/>
    </xf>
    <xf numFmtId="0" fontId="17" fillId="5" borderId="5" xfId="0" applyFont="1" applyFill="1" applyBorder="1" applyAlignment="1">
      <alignment vertical="center" wrapText="1"/>
    </xf>
    <xf numFmtId="166" fontId="20" fillId="5" borderId="5" xfId="4" applyNumberFormat="1" applyFont="1" applyFill="1" applyBorder="1" applyAlignment="1">
      <alignment horizontal="left" vertical="center" wrapText="1"/>
    </xf>
    <xf numFmtId="49" fontId="20" fillId="5" borderId="5" xfId="4" applyNumberFormat="1" applyFont="1" applyFill="1" applyBorder="1" applyAlignment="1">
      <alignment horizontal="left" vertical="center" wrapText="1"/>
    </xf>
    <xf numFmtId="0" fontId="12" fillId="3" borderId="9" xfId="0" applyFont="1" applyFill="1" applyBorder="1" applyAlignment="1">
      <alignment horizontal="center" vertical="center"/>
    </xf>
    <xf numFmtId="0" fontId="12" fillId="0" borderId="9" xfId="0" applyFont="1" applyBorder="1" applyAlignment="1">
      <alignment vertical="center"/>
    </xf>
    <xf numFmtId="0" fontId="12" fillId="0" borderId="0" xfId="0" applyFont="1" applyAlignment="1">
      <alignment vertical="center"/>
    </xf>
    <xf numFmtId="167" fontId="17" fillId="5" borderId="5" xfId="0" applyNumberFormat="1" applyFont="1" applyFill="1" applyBorder="1" applyAlignment="1">
      <alignment vertical="center" wrapText="1"/>
    </xf>
    <xf numFmtId="0" fontId="17" fillId="5" borderId="23" xfId="0" applyFont="1" applyFill="1" applyBorder="1" applyAlignment="1">
      <alignment vertical="center" wrapText="1"/>
    </xf>
    <xf numFmtId="0" fontId="2" fillId="0" borderId="2" xfId="0" applyFont="1" applyBorder="1" applyAlignment="1">
      <alignment horizontal="right" vertical="top"/>
    </xf>
    <xf numFmtId="0" fontId="2" fillId="0" borderId="2" xfId="0" applyFont="1" applyBorder="1" applyAlignment="1">
      <alignment horizontal="right"/>
    </xf>
    <xf numFmtId="0" fontId="2" fillId="0" borderId="8" xfId="0" applyFont="1" applyBorder="1" applyAlignment="1">
      <alignment horizontal="right" vertical="top"/>
    </xf>
    <xf numFmtId="0" fontId="2" fillId="0" borderId="8" xfId="0" applyFont="1" applyBorder="1" applyAlignment="1">
      <alignment horizontal="right"/>
    </xf>
    <xf numFmtId="0" fontId="2" fillId="0" borderId="0" xfId="0" applyFont="1" applyAlignment="1">
      <alignment horizontal="right" vertical="top"/>
    </xf>
    <xf numFmtId="0" fontId="2" fillId="0" borderId="5" xfId="0" applyFont="1" applyBorder="1" applyAlignment="1">
      <alignment horizontal="right" wrapText="1"/>
    </xf>
    <xf numFmtId="0" fontId="12" fillId="0" borderId="0" xfId="0" applyFont="1" applyAlignment="1"/>
    <xf numFmtId="3" fontId="17" fillId="0" borderId="5" xfId="0" applyNumberFormat="1"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8" fillId="0" borderId="9" xfId="0" applyFont="1" applyBorder="1" applyAlignment="1">
      <alignment horizontal="center" vertical="center"/>
    </xf>
    <xf numFmtId="0" fontId="17" fillId="0" borderId="18" xfId="0" applyFont="1" applyFill="1" applyBorder="1" applyAlignment="1">
      <alignment horizontal="center" vertical="center" wrapText="1"/>
    </xf>
    <xf numFmtId="166" fontId="20" fillId="0" borderId="19" xfId="4" applyNumberFormat="1" applyFont="1" applyFill="1" applyBorder="1" applyAlignment="1">
      <alignment horizontal="center" vertical="center" wrapText="1"/>
    </xf>
    <xf numFmtId="0" fontId="18" fillId="0" borderId="9" xfId="0" applyFont="1" applyFill="1" applyBorder="1" applyAlignment="1">
      <alignment horizontal="center" vertical="center"/>
    </xf>
    <xf numFmtId="0" fontId="18" fillId="0" borderId="18" xfId="0" applyFont="1" applyFill="1" applyBorder="1" applyAlignment="1">
      <alignment horizontal="center" vertical="center"/>
    </xf>
    <xf numFmtId="0" fontId="17" fillId="0" borderId="8" xfId="0" applyFont="1" applyFill="1" applyBorder="1" applyAlignment="1">
      <alignment horizontal="center" vertical="center" wrapText="1"/>
    </xf>
    <xf numFmtId="0" fontId="17" fillId="0" borderId="5"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8" fillId="0" borderId="9" xfId="0" applyFont="1" applyBorder="1" applyAlignment="1">
      <alignment horizontal="left" vertical="center"/>
    </xf>
    <xf numFmtId="0" fontId="18" fillId="0" borderId="9" xfId="0" applyFont="1" applyBorder="1" applyAlignment="1">
      <alignment horizontal="left" vertical="center" wrapText="1"/>
    </xf>
    <xf numFmtId="0" fontId="18" fillId="0" borderId="9" xfId="0" applyFont="1" applyFill="1" applyBorder="1" applyAlignment="1">
      <alignment horizontal="left" vertical="center"/>
    </xf>
    <xf numFmtId="0" fontId="17" fillId="0" borderId="4" xfId="0" applyFont="1" applyFill="1" applyBorder="1" applyAlignment="1">
      <alignment horizontal="left" vertical="center" wrapText="1"/>
    </xf>
    <xf numFmtId="0" fontId="17" fillId="4" borderId="9" xfId="0" applyFont="1" applyFill="1" applyBorder="1" applyAlignment="1">
      <alignment horizontal="center" vertical="center"/>
    </xf>
    <xf numFmtId="0" fontId="18" fillId="4" borderId="9" xfId="0" applyFont="1" applyFill="1" applyBorder="1" applyAlignment="1">
      <alignment horizontal="left" vertical="center"/>
    </xf>
    <xf numFmtId="0" fontId="18" fillId="4" borderId="9" xfId="0" applyFont="1" applyFill="1" applyBorder="1" applyAlignment="1">
      <alignment horizontal="center" vertical="center"/>
    </xf>
    <xf numFmtId="0" fontId="17" fillId="4" borderId="18"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17" fillId="4" borderId="10" xfId="0" applyFont="1" applyFill="1" applyBorder="1" applyAlignment="1">
      <alignment vertical="center" wrapText="1"/>
    </xf>
    <xf numFmtId="0" fontId="17" fillId="4" borderId="17" xfId="0" applyFont="1" applyFill="1" applyBorder="1" applyAlignment="1">
      <alignment vertical="center" wrapText="1"/>
    </xf>
    <xf numFmtId="0" fontId="17" fillId="4" borderId="16" xfId="0" applyFont="1" applyFill="1" applyBorder="1" applyAlignment="1">
      <alignment vertical="center" wrapText="1"/>
    </xf>
    <xf numFmtId="0" fontId="17" fillId="4" borderId="10" xfId="0" applyFont="1" applyFill="1" applyBorder="1" applyAlignment="1">
      <alignment horizontal="left" vertical="center" wrapText="1"/>
    </xf>
    <xf numFmtId="0" fontId="17" fillId="0" borderId="8" xfId="0" applyFont="1" applyFill="1" applyBorder="1" applyAlignment="1">
      <alignment vertical="center" wrapText="1"/>
    </xf>
    <xf numFmtId="166" fontId="20" fillId="0" borderId="24" xfId="4" applyNumberFormat="1" applyFont="1" applyFill="1" applyBorder="1" applyAlignment="1">
      <alignment horizontal="left" wrapText="1"/>
    </xf>
    <xf numFmtId="0" fontId="17" fillId="0" borderId="22" xfId="0" applyFont="1" applyFill="1" applyBorder="1" applyAlignment="1">
      <alignment vertical="center" wrapText="1"/>
    </xf>
    <xf numFmtId="0" fontId="17" fillId="6" borderId="5" xfId="0" applyFont="1" applyFill="1" applyBorder="1" applyAlignment="1">
      <alignment horizontal="center" vertical="center" wrapText="1"/>
    </xf>
    <xf numFmtId="0" fontId="17" fillId="6" borderId="5" xfId="0" applyFont="1" applyFill="1" applyBorder="1" applyAlignment="1">
      <alignment vertical="center" wrapText="1"/>
    </xf>
    <xf numFmtId="0" fontId="17" fillId="6" borderId="5" xfId="0" applyFont="1" applyFill="1" applyBorder="1" applyAlignment="1">
      <alignment horizontal="left" vertical="center" wrapText="1"/>
    </xf>
    <xf numFmtId="0" fontId="17" fillId="6" borderId="9" xfId="0" applyFont="1" applyFill="1" applyBorder="1" applyAlignment="1">
      <alignment horizontal="center" vertical="center"/>
    </xf>
    <xf numFmtId="0" fontId="17" fillId="6" borderId="9" xfId="0" applyFont="1" applyFill="1" applyBorder="1" applyAlignment="1">
      <alignment horizontal="left" vertical="center" wrapText="1"/>
    </xf>
    <xf numFmtId="0" fontId="17" fillId="6" borderId="9" xfId="0" applyFont="1" applyFill="1" applyBorder="1" applyAlignment="1">
      <alignment horizontal="center" vertical="center" wrapText="1"/>
    </xf>
    <xf numFmtId="0" fontId="18" fillId="0" borderId="9" xfId="0" applyFont="1" applyFill="1" applyBorder="1" applyAlignment="1">
      <alignment horizontal="left" vertical="center" wrapText="1"/>
    </xf>
    <xf numFmtId="0" fontId="17" fillId="0" borderId="10" xfId="0" applyFont="1" applyFill="1" applyBorder="1" applyAlignment="1">
      <alignment horizontal="left" vertical="center" wrapText="1"/>
    </xf>
    <xf numFmtId="0" fontId="15" fillId="3" borderId="5" xfId="0" applyFont="1" applyFill="1" applyBorder="1" applyAlignment="1"/>
    <xf numFmtId="0" fontId="13" fillId="0" borderId="5" xfId="0" applyFont="1" applyBorder="1" applyAlignment="1">
      <alignment vertical="center"/>
    </xf>
    <xf numFmtId="0" fontId="13" fillId="0" borderId="4" xfId="0" applyFont="1" applyBorder="1" applyAlignment="1">
      <alignment vertical="center" wrapText="1"/>
    </xf>
    <xf numFmtId="0" fontId="13" fillId="3" borderId="5" xfId="0" applyFont="1" applyFill="1" applyBorder="1" applyAlignment="1">
      <alignment horizontal="center" vertical="center"/>
    </xf>
    <xf numFmtId="0" fontId="15" fillId="6" borderId="5" xfId="0" applyFont="1" applyFill="1" applyBorder="1" applyAlignment="1">
      <alignment horizontal="center" vertical="center"/>
    </xf>
    <xf numFmtId="0" fontId="13" fillId="6" borderId="5" xfId="0" applyFont="1" applyFill="1" applyBorder="1" applyAlignment="1">
      <alignment vertical="center" wrapText="1"/>
    </xf>
    <xf numFmtId="0" fontId="13" fillId="6" borderId="5" xfId="0" applyFont="1" applyFill="1" applyBorder="1" applyAlignment="1">
      <alignment vertical="center"/>
    </xf>
    <xf numFmtId="0" fontId="17" fillId="5" borderId="1" xfId="0" applyFont="1" applyFill="1" applyBorder="1" applyAlignment="1">
      <alignment vertical="center" wrapText="1"/>
    </xf>
    <xf numFmtId="49" fontId="20" fillId="5" borderId="1" xfId="4" applyNumberFormat="1" applyFont="1" applyFill="1" applyBorder="1" applyAlignment="1">
      <alignment horizontal="left" vertical="center" wrapText="1"/>
    </xf>
    <xf numFmtId="0" fontId="17" fillId="6" borderId="9" xfId="0" applyFont="1" applyFill="1" applyBorder="1" applyAlignment="1">
      <alignment vertical="center" wrapText="1"/>
    </xf>
    <xf numFmtId="49" fontId="20" fillId="6" borderId="9" xfId="4" applyNumberFormat="1" applyFont="1" applyFill="1" applyBorder="1" applyAlignment="1">
      <alignment horizontal="left" vertical="center" wrapText="1"/>
    </xf>
    <xf numFmtId="0" fontId="17" fillId="0" borderId="3" xfId="0" applyFont="1" applyFill="1" applyBorder="1" applyAlignment="1">
      <alignment vertical="center" wrapText="1"/>
    </xf>
    <xf numFmtId="0" fontId="17" fillId="0" borderId="17" xfId="0" applyFont="1" applyFill="1" applyBorder="1" applyAlignment="1">
      <alignment vertical="center" wrapText="1"/>
    </xf>
    <xf numFmtId="0" fontId="18" fillId="5" borderId="23" xfId="0" applyFont="1" applyFill="1" applyBorder="1" applyAlignment="1">
      <alignment vertical="center" wrapText="1"/>
    </xf>
    <xf numFmtId="0" fontId="17" fillId="5" borderId="3" xfId="0" applyFont="1" applyFill="1" applyBorder="1" applyAlignment="1">
      <alignment vertical="center" wrapText="1"/>
    </xf>
    <xf numFmtId="0" fontId="17" fillId="5" borderId="17" xfId="0" applyFont="1" applyFill="1" applyBorder="1" applyAlignment="1">
      <alignment vertical="center" wrapText="1"/>
    </xf>
    <xf numFmtId="0" fontId="13" fillId="6" borderId="5" xfId="0" applyFont="1" applyFill="1" applyBorder="1" applyAlignment="1">
      <alignment horizontal="center" vertical="center" wrapText="1"/>
    </xf>
    <xf numFmtId="0" fontId="13" fillId="6" borderId="5" xfId="0" applyFont="1" applyFill="1" applyBorder="1" applyAlignment="1">
      <alignment horizontal="center" vertical="center"/>
    </xf>
    <xf numFmtId="0" fontId="13" fillId="6" borderId="11" xfId="0" applyFont="1" applyFill="1" applyBorder="1" applyAlignment="1">
      <alignment horizontal="center" vertical="center" wrapText="1"/>
    </xf>
    <xf numFmtId="0" fontId="13" fillId="6" borderId="2" xfId="0" applyFont="1" applyFill="1" applyBorder="1" applyAlignment="1">
      <alignment vertical="center" wrapText="1"/>
    </xf>
    <xf numFmtId="0" fontId="13" fillId="6" borderId="9" xfId="0" applyFont="1" applyFill="1" applyBorder="1" applyAlignment="1">
      <alignment vertical="center" wrapText="1"/>
    </xf>
    <xf numFmtId="0" fontId="13" fillId="6" borderId="3" xfId="0" applyFont="1" applyFill="1" applyBorder="1" applyAlignment="1">
      <alignment vertical="center"/>
    </xf>
    <xf numFmtId="0" fontId="13" fillId="6" borderId="5" xfId="0" applyFont="1" applyFill="1" applyBorder="1" applyAlignment="1">
      <alignment horizontal="left" vertical="center" wrapText="1"/>
    </xf>
    <xf numFmtId="0" fontId="13" fillId="6" borderId="5" xfId="0" applyFont="1" applyFill="1" applyBorder="1" applyAlignment="1">
      <alignment wrapText="1"/>
    </xf>
    <xf numFmtId="0" fontId="13" fillId="6" borderId="5" xfId="0" applyFont="1" applyFill="1" applyBorder="1"/>
    <xf numFmtId="0" fontId="13" fillId="6" borderId="5" xfId="0" applyFont="1" applyFill="1" applyBorder="1" applyAlignment="1">
      <alignment horizontal="right" vertical="center"/>
    </xf>
    <xf numFmtId="0" fontId="13" fillId="6" borderId="5" xfId="0" applyFont="1" applyFill="1" applyBorder="1" applyAlignment="1">
      <alignment horizontal="right" vertical="center" wrapText="1"/>
    </xf>
    <xf numFmtId="0" fontId="14" fillId="6" borderId="5" xfId="0" applyFont="1" applyFill="1" applyBorder="1" applyAlignment="1">
      <alignment horizontal="left"/>
    </xf>
    <xf numFmtId="0" fontId="14" fillId="6" borderId="5" xfId="0" applyFont="1" applyFill="1" applyBorder="1" applyAlignment="1">
      <alignment wrapText="1"/>
    </xf>
    <xf numFmtId="0" fontId="14" fillId="6" borderId="5" xfId="0" applyFont="1" applyFill="1" applyBorder="1" applyAlignment="1"/>
    <xf numFmtId="167" fontId="14" fillId="6" borderId="5" xfId="0" applyNumberFormat="1" applyFont="1" applyFill="1" applyBorder="1" applyAlignment="1"/>
    <xf numFmtId="0" fontId="14" fillId="6" borderId="5" xfId="0" applyFont="1" applyFill="1" applyBorder="1" applyAlignment="1">
      <alignment horizontal="right" wrapText="1"/>
    </xf>
    <xf numFmtId="0" fontId="13" fillId="6" borderId="5" xfId="0" applyFont="1" applyFill="1" applyBorder="1" applyAlignment="1">
      <alignment horizontal="left" vertical="center"/>
    </xf>
    <xf numFmtId="0" fontId="17" fillId="6" borderId="1" xfId="0" applyFont="1" applyFill="1" applyBorder="1" applyAlignment="1">
      <alignment horizontal="center" vertical="center" wrapText="1"/>
    </xf>
    <xf numFmtId="0" fontId="17" fillId="6" borderId="10" xfId="0" applyFont="1" applyFill="1" applyBorder="1" applyAlignment="1">
      <alignment vertical="center" wrapText="1"/>
    </xf>
    <xf numFmtId="49" fontId="20" fillId="6" borderId="10" xfId="4" applyNumberFormat="1" applyFont="1" applyFill="1" applyBorder="1" applyAlignment="1">
      <alignment horizontal="left" vertical="center" wrapText="1"/>
    </xf>
    <xf numFmtId="49" fontId="20" fillId="6" borderId="5" xfId="4" applyNumberFormat="1" applyFont="1" applyFill="1" applyBorder="1" applyAlignment="1">
      <alignment horizontal="left" vertical="center" wrapText="1"/>
    </xf>
    <xf numFmtId="0" fontId="13" fillId="4" borderId="9" xfId="0" applyFont="1" applyFill="1" applyBorder="1" applyAlignment="1">
      <alignment horizontal="left" vertical="center" wrapText="1"/>
    </xf>
    <xf numFmtId="0" fontId="13" fillId="4" borderId="10" xfId="0" applyFont="1" applyFill="1" applyBorder="1" applyAlignment="1">
      <alignment horizontal="left" vertical="center" wrapText="1"/>
    </xf>
    <xf numFmtId="0" fontId="13" fillId="0" borderId="5" xfId="0" applyFont="1" applyBorder="1" applyAlignment="1">
      <alignment horizontal="left" vertical="center" wrapText="1"/>
    </xf>
    <xf numFmtId="0" fontId="13" fillId="0" borderId="5" xfId="0" applyFont="1" applyBorder="1" applyAlignment="1">
      <alignment horizontal="left"/>
    </xf>
    <xf numFmtId="0" fontId="13" fillId="0" borderId="5" xfId="0" applyFont="1" applyFill="1" applyBorder="1" applyAlignment="1">
      <alignment horizontal="left" wrapText="1"/>
    </xf>
    <xf numFmtId="0" fontId="13" fillId="0" borderId="5" xfId="0" applyFont="1" applyFill="1" applyBorder="1" applyAlignment="1">
      <alignment horizontal="left" vertical="center" wrapText="1"/>
    </xf>
    <xf numFmtId="14" fontId="12" fillId="0" borderId="9" xfId="0" applyNumberFormat="1" applyFont="1" applyBorder="1" applyAlignment="1">
      <alignment horizontal="left" vertical="center"/>
    </xf>
    <xf numFmtId="166" fontId="16" fillId="0" borderId="12" xfId="4" applyNumberFormat="1" applyFont="1" applyFill="1" applyBorder="1" applyAlignment="1">
      <alignment horizontal="left" vertical="center" wrapText="1"/>
    </xf>
    <xf numFmtId="166" fontId="16" fillId="0" borderId="13" xfId="4" applyNumberFormat="1" applyFont="1" applyFill="1" applyBorder="1" applyAlignment="1">
      <alignment horizontal="left" vertical="center" wrapText="1"/>
    </xf>
    <xf numFmtId="0" fontId="1" fillId="0" borderId="0" xfId="0" applyFont="1" applyAlignment="1">
      <alignment horizontal="center" wrapText="1"/>
    </xf>
    <xf numFmtId="0" fontId="0" fillId="0" borderId="0" xfId="0" applyFont="1" applyAlignment="1"/>
    <xf numFmtId="0" fontId="2" fillId="0" borderId="1" xfId="0" applyFont="1" applyBorder="1" applyAlignment="1">
      <alignment wrapText="1"/>
    </xf>
    <xf numFmtId="0" fontId="3" fillId="0" borderId="7" xfId="0" applyFont="1" applyBorder="1"/>
    <xf numFmtId="0" fontId="3" fillId="0" borderId="4" xfId="0" applyFont="1" applyBorder="1"/>
    <xf numFmtId="0" fontId="2" fillId="0" borderId="2" xfId="0" applyFont="1" applyBorder="1" applyAlignment="1">
      <alignment wrapText="1"/>
    </xf>
    <xf numFmtId="0" fontId="3" fillId="0" borderId="6" xfId="0" applyFont="1" applyBorder="1"/>
    <xf numFmtId="0" fontId="3" fillId="0" borderId="3" xfId="0" applyFont="1" applyBorder="1"/>
    <xf numFmtId="0" fontId="4" fillId="0" borderId="2" xfId="0" applyFont="1" applyBorder="1" applyAlignment="1">
      <alignment wrapText="1"/>
    </xf>
    <xf numFmtId="0" fontId="3" fillId="0" borderId="15" xfId="0" applyFont="1" applyBorder="1"/>
    <xf numFmtId="0" fontId="13" fillId="0" borderId="1" xfId="0" applyFont="1" applyBorder="1" applyAlignment="1">
      <alignment horizontal="center" vertical="center" wrapText="1"/>
    </xf>
    <xf numFmtId="0" fontId="14" fillId="0" borderId="4" xfId="0" applyFont="1" applyBorder="1"/>
    <xf numFmtId="0" fontId="13" fillId="0" borderId="0" xfId="0" applyFont="1" applyAlignment="1">
      <alignment horizontal="center" wrapText="1"/>
    </xf>
    <xf numFmtId="0" fontId="12" fillId="0" borderId="0" xfId="0" applyFont="1" applyAlignment="1"/>
    <xf numFmtId="0" fontId="13" fillId="3" borderId="1" xfId="0" applyFont="1" applyFill="1" applyBorder="1" applyAlignment="1">
      <alignment horizontal="center" vertical="center" wrapText="1"/>
    </xf>
    <xf numFmtId="0" fontId="14" fillId="3" borderId="4" xfId="0" applyFont="1" applyFill="1" applyBorder="1"/>
    <xf numFmtId="0" fontId="13" fillId="0" borderId="2" xfId="0" applyFont="1" applyBorder="1" applyAlignment="1">
      <alignment horizontal="center" vertical="center" wrapText="1"/>
    </xf>
    <xf numFmtId="0" fontId="14" fillId="0" borderId="3" xfId="0" applyFont="1" applyBorder="1"/>
    <xf numFmtId="0" fontId="15" fillId="0" borderId="2" xfId="0" applyFont="1" applyBorder="1" applyAlignment="1"/>
    <xf numFmtId="0" fontId="14" fillId="0" borderId="6" xfId="0" applyFont="1" applyBorder="1"/>
    <xf numFmtId="0" fontId="15" fillId="0" borderId="2" xfId="0" applyFont="1" applyBorder="1" applyAlignment="1">
      <alignment wrapText="1"/>
    </xf>
    <xf numFmtId="0" fontId="15" fillId="0" borderId="2" xfId="0" applyFont="1" applyBorder="1" applyAlignment="1">
      <alignment horizontal="left" vertical="center"/>
    </xf>
    <xf numFmtId="0" fontId="14" fillId="0" borderId="14" xfId="0" applyFont="1" applyBorder="1"/>
    <xf numFmtId="0" fontId="15" fillId="0" borderId="8" xfId="0" applyFont="1" applyBorder="1" applyAlignment="1"/>
    <xf numFmtId="0" fontId="14" fillId="0" borderId="15" xfId="0" applyFont="1" applyBorder="1"/>
    <xf numFmtId="0" fontId="14" fillId="0" borderId="11" xfId="0" applyFont="1" applyBorder="1"/>
    <xf numFmtId="0" fontId="19" fillId="0" borderId="16" xfId="0" applyFont="1" applyFill="1" applyBorder="1" applyAlignment="1">
      <alignment vertical="center" wrapText="1"/>
    </xf>
    <xf numFmtId="0" fontId="19" fillId="0" borderId="14" xfId="0" applyFont="1" applyFill="1" applyBorder="1" applyAlignment="1">
      <alignment vertical="center" wrapText="1"/>
    </xf>
    <xf numFmtId="0" fontId="19" fillId="0" borderId="17" xfId="0" applyFont="1" applyFill="1" applyBorder="1" applyAlignment="1">
      <alignment vertical="center" wrapText="1"/>
    </xf>
    <xf numFmtId="0" fontId="19" fillId="0" borderId="8" xfId="0" applyFont="1" applyFill="1" applyBorder="1" applyAlignment="1">
      <alignment vertical="center" wrapText="1"/>
    </xf>
    <xf numFmtId="0" fontId="19" fillId="0" borderId="15" xfId="0" applyFont="1" applyFill="1" applyBorder="1" applyAlignment="1">
      <alignment vertical="center" wrapText="1"/>
    </xf>
    <xf numFmtId="0" fontId="19" fillId="0" borderId="11" xfId="0" applyFont="1" applyFill="1" applyBorder="1" applyAlignment="1">
      <alignment vertical="center" wrapText="1"/>
    </xf>
    <xf numFmtId="0" fontId="17" fillId="0" borderId="0" xfId="0" applyFont="1" applyAlignment="1">
      <alignment horizontal="center" vertical="center" wrapText="1"/>
    </xf>
    <xf numFmtId="0" fontId="19" fillId="0" borderId="2" xfId="0" applyFont="1" applyBorder="1" applyAlignment="1">
      <alignment vertical="center" wrapText="1"/>
    </xf>
    <xf numFmtId="0" fontId="19" fillId="0" borderId="6" xfId="0" applyFont="1" applyBorder="1" applyAlignment="1">
      <alignment vertical="center" wrapText="1"/>
    </xf>
    <xf numFmtId="0" fontId="19" fillId="0" borderId="11" xfId="0" applyFont="1" applyBorder="1" applyAlignment="1">
      <alignment vertical="center" wrapText="1"/>
    </xf>
    <xf numFmtId="0" fontId="19" fillId="0" borderId="2" xfId="0" applyFont="1" applyFill="1" applyBorder="1" applyAlignment="1">
      <alignment vertical="center" wrapText="1"/>
    </xf>
    <xf numFmtId="0" fontId="19" fillId="0" borderId="6" xfId="0" applyFont="1" applyFill="1" applyBorder="1" applyAlignment="1">
      <alignment vertical="center" wrapText="1"/>
    </xf>
    <xf numFmtId="0" fontId="19" fillId="0" borderId="3" xfId="0" applyFont="1" applyFill="1" applyBorder="1" applyAlignment="1">
      <alignment vertical="center" wrapText="1"/>
    </xf>
    <xf numFmtId="0" fontId="19" fillId="0" borderId="8" xfId="0" applyFont="1" applyFill="1" applyBorder="1" applyAlignment="1">
      <alignment horizontal="left" vertical="center" wrapText="1"/>
    </xf>
    <xf numFmtId="0" fontId="19" fillId="0" borderId="11" xfId="0" applyFont="1" applyFill="1" applyBorder="1" applyAlignment="1">
      <alignment horizontal="left" vertical="center" wrapText="1"/>
    </xf>
    <xf numFmtId="0" fontId="1" fillId="0" borderId="2" xfId="0" applyFont="1" applyBorder="1" applyAlignment="1">
      <alignment horizontal="center" wrapText="1"/>
    </xf>
    <xf numFmtId="0" fontId="5" fillId="0" borderId="2" xfId="0" applyFont="1" applyBorder="1" applyAlignment="1">
      <alignment horizontal="center" wrapText="1"/>
    </xf>
    <xf numFmtId="0" fontId="5" fillId="0" borderId="2" xfId="0" applyFont="1" applyBorder="1" applyAlignment="1">
      <alignment horizontal="center"/>
    </xf>
    <xf numFmtId="0" fontId="7" fillId="0" borderId="2" xfId="0" applyFont="1" applyBorder="1" applyAlignment="1">
      <alignment horizontal="left" wrapText="1"/>
    </xf>
  </cellXfs>
  <cellStyles count="5">
    <cellStyle name="Excel Built-in Normal" xfId="2" xr:uid="{00000000-0005-0000-0000-000000000000}"/>
    <cellStyle name="Excel Built-in Normal 2" xfId="4" xr:uid="{00000000-0005-0000-0000-000001000000}"/>
    <cellStyle name="Обычный" xfId="0" builtinId="0"/>
    <cellStyle name="Обычный 2" xfId="1" xr:uid="{00000000-0005-0000-0000-000003000000}"/>
    <cellStyle name="Обычный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FF00"/>
    <outlinePr summaryBelow="0" summaryRight="0"/>
  </sheetPr>
  <dimension ref="A1:L63"/>
  <sheetViews>
    <sheetView tabSelected="1" zoomScale="70" zoomScaleNormal="70" workbookViewId="0">
      <pane ySplit="5" topLeftCell="A6" activePane="bottomLeft" state="frozen"/>
      <selection pane="bottomLeft" activeCell="K4" sqref="K4:K5"/>
    </sheetView>
  </sheetViews>
  <sheetFormatPr defaultColWidth="14.42578125" defaultRowHeight="15.75" customHeight="1"/>
  <cols>
    <col min="1" max="1" width="22.5703125" customWidth="1"/>
    <col min="2" max="3" width="11.140625" customWidth="1"/>
    <col min="4" max="4" width="11.85546875" customWidth="1"/>
    <col min="5" max="5" width="12.85546875" customWidth="1"/>
    <col min="6" max="6" width="39" customWidth="1"/>
    <col min="7" max="7" width="14.28515625" customWidth="1"/>
    <col min="8" max="8" width="13.140625" customWidth="1"/>
    <col min="9" max="9" width="12.85546875" customWidth="1"/>
    <col min="10" max="10" width="13.28515625" customWidth="1"/>
    <col min="11" max="11" width="12.85546875" customWidth="1"/>
    <col min="12" max="12" width="18.85546875" customWidth="1"/>
  </cols>
  <sheetData>
    <row r="1" spans="1:12" ht="66.75" customHeight="1">
      <c r="A1" s="231" t="s">
        <v>580</v>
      </c>
      <c r="B1" s="232"/>
      <c r="C1" s="232"/>
      <c r="D1" s="232"/>
      <c r="E1" s="232"/>
      <c r="F1" s="232"/>
      <c r="G1" s="232"/>
      <c r="H1" s="232"/>
      <c r="I1" s="232"/>
      <c r="J1" s="232"/>
      <c r="K1" s="232"/>
      <c r="L1" s="232"/>
    </row>
    <row r="2" spans="1:12" ht="12.75">
      <c r="A2" s="1"/>
      <c r="B2" s="2"/>
      <c r="C2" s="2"/>
      <c r="D2" s="2"/>
      <c r="E2" s="2"/>
      <c r="F2" s="2"/>
    </row>
    <row r="3" spans="1:12" ht="12.75">
      <c r="A3" s="233" t="s">
        <v>2</v>
      </c>
      <c r="B3" s="236" t="s">
        <v>4</v>
      </c>
      <c r="C3" s="237"/>
      <c r="D3" s="238"/>
      <c r="E3" s="233" t="s">
        <v>24</v>
      </c>
      <c r="F3" s="233" t="s">
        <v>26</v>
      </c>
      <c r="G3" s="236" t="s">
        <v>27</v>
      </c>
      <c r="H3" s="237"/>
      <c r="I3" s="237"/>
      <c r="J3" s="237"/>
      <c r="K3" s="237"/>
      <c r="L3" s="233" t="s">
        <v>28</v>
      </c>
    </row>
    <row r="4" spans="1:12" ht="18.75" customHeight="1">
      <c r="A4" s="234"/>
      <c r="B4" s="233" t="s">
        <v>30</v>
      </c>
      <c r="C4" s="233" t="s">
        <v>31</v>
      </c>
      <c r="D4" s="233" t="s">
        <v>32</v>
      </c>
      <c r="E4" s="234"/>
      <c r="F4" s="234"/>
      <c r="G4" s="236" t="s">
        <v>34</v>
      </c>
      <c r="H4" s="237"/>
      <c r="I4" s="237"/>
      <c r="J4" s="238"/>
      <c r="K4" s="233" t="s">
        <v>35</v>
      </c>
      <c r="L4" s="234"/>
    </row>
    <row r="5" spans="1:12" ht="162.75" customHeight="1">
      <c r="A5" s="235"/>
      <c r="B5" s="235"/>
      <c r="C5" s="235"/>
      <c r="D5" s="235"/>
      <c r="E5" s="235"/>
      <c r="F5" s="235"/>
      <c r="G5" s="3" t="s">
        <v>41</v>
      </c>
      <c r="H5" s="7" t="s">
        <v>43</v>
      </c>
      <c r="I5" s="7" t="s">
        <v>45</v>
      </c>
      <c r="J5" s="7" t="s">
        <v>46</v>
      </c>
      <c r="K5" s="235"/>
      <c r="L5" s="235"/>
    </row>
    <row r="6" spans="1:12" ht="12.75">
      <c r="A6" s="239" t="s">
        <v>47</v>
      </c>
      <c r="B6" s="237"/>
      <c r="C6" s="237"/>
      <c r="D6" s="237"/>
      <c r="E6" s="237"/>
      <c r="F6" s="237"/>
      <c r="G6" s="237"/>
      <c r="H6" s="237"/>
      <c r="I6" s="237"/>
      <c r="J6" s="237"/>
      <c r="K6" s="237"/>
      <c r="L6" s="238"/>
    </row>
    <row r="7" spans="1:12" ht="12.75">
      <c r="A7" s="7" t="s">
        <v>57</v>
      </c>
      <c r="B7" s="7" t="s">
        <v>60</v>
      </c>
      <c r="C7" s="6"/>
      <c r="D7" s="6"/>
      <c r="E7" s="6"/>
      <c r="F7" s="7"/>
      <c r="G7" s="6"/>
      <c r="H7" s="6"/>
      <c r="I7" s="6"/>
      <c r="J7" s="6"/>
      <c r="K7" s="6"/>
      <c r="L7" s="6"/>
    </row>
    <row r="8" spans="1:12" ht="38.25">
      <c r="A8" s="7" t="s">
        <v>69</v>
      </c>
      <c r="B8" s="7" t="s">
        <v>60</v>
      </c>
      <c r="C8" s="6"/>
      <c r="D8" s="6"/>
      <c r="E8" s="6"/>
      <c r="F8" s="6"/>
      <c r="G8" s="6"/>
      <c r="H8" s="6"/>
      <c r="I8" s="6"/>
      <c r="J8" s="6"/>
      <c r="K8" s="6"/>
      <c r="L8" s="6"/>
    </row>
    <row r="9" spans="1:12" ht="12.75">
      <c r="A9" s="7" t="s">
        <v>79</v>
      </c>
      <c r="B9" s="7" t="s">
        <v>60</v>
      </c>
      <c r="C9" s="6"/>
      <c r="D9" s="6"/>
      <c r="E9" s="6"/>
      <c r="F9" s="6"/>
      <c r="G9" s="6"/>
      <c r="H9" s="6"/>
      <c r="I9" s="6"/>
      <c r="J9" s="6"/>
      <c r="K9" s="6"/>
      <c r="L9" s="6"/>
    </row>
    <row r="10" spans="1:12" ht="12.75">
      <c r="A10" s="7" t="s">
        <v>88</v>
      </c>
      <c r="B10" s="7" t="s">
        <v>60</v>
      </c>
      <c r="C10" s="6"/>
      <c r="D10" s="6"/>
      <c r="E10" s="6"/>
      <c r="F10" s="6"/>
      <c r="G10" s="6"/>
      <c r="H10" s="6"/>
      <c r="I10" s="6"/>
      <c r="J10" s="6"/>
      <c r="K10" s="6"/>
      <c r="L10" s="6"/>
    </row>
    <row r="11" spans="1:12" ht="25.5">
      <c r="A11" s="7" t="s">
        <v>98</v>
      </c>
      <c r="B11" s="7" t="s">
        <v>60</v>
      </c>
      <c r="C11" s="6"/>
      <c r="D11" s="6"/>
      <c r="E11" s="6"/>
      <c r="F11" s="6"/>
      <c r="G11" s="6"/>
      <c r="H11" s="6"/>
      <c r="I11" s="6"/>
      <c r="J11" s="6"/>
      <c r="K11" s="6"/>
      <c r="L11" s="6"/>
    </row>
    <row r="12" spans="1:12" ht="51">
      <c r="A12" s="7" t="s">
        <v>102</v>
      </c>
      <c r="B12" s="7" t="s">
        <v>60</v>
      </c>
      <c r="C12" s="7"/>
      <c r="D12" s="6"/>
      <c r="E12" s="6"/>
      <c r="F12" s="6"/>
      <c r="G12" s="6"/>
      <c r="H12" s="6"/>
      <c r="I12" s="6"/>
      <c r="J12" s="6"/>
      <c r="K12" s="6"/>
      <c r="L12" s="6"/>
    </row>
    <row r="13" spans="1:12" ht="12.75">
      <c r="A13" s="7" t="s">
        <v>109</v>
      </c>
      <c r="B13" s="7" t="s">
        <v>60</v>
      </c>
      <c r="C13" s="6"/>
      <c r="D13" s="6"/>
      <c r="E13" s="6"/>
      <c r="F13" s="6"/>
      <c r="G13" s="6"/>
      <c r="H13" s="6"/>
      <c r="I13" s="6"/>
      <c r="J13" s="6"/>
      <c r="K13" s="6"/>
      <c r="L13" s="6"/>
    </row>
    <row r="14" spans="1:12" ht="25.5">
      <c r="A14" s="7" t="s">
        <v>114</v>
      </c>
      <c r="B14" s="7" t="s">
        <v>60</v>
      </c>
      <c r="C14" s="6"/>
      <c r="D14" s="6"/>
      <c r="E14" s="6"/>
      <c r="F14" s="6"/>
      <c r="G14" s="6"/>
      <c r="H14" s="6"/>
      <c r="I14" s="6"/>
      <c r="J14" s="6"/>
      <c r="K14" s="6"/>
      <c r="L14" s="6"/>
    </row>
    <row r="15" spans="1:12" ht="76.5">
      <c r="A15" s="7" t="s">
        <v>121</v>
      </c>
      <c r="B15" s="7" t="s">
        <v>60</v>
      </c>
      <c r="C15" s="6"/>
      <c r="D15" s="6"/>
      <c r="E15" s="6"/>
      <c r="F15" s="6"/>
      <c r="G15" s="6"/>
      <c r="H15" s="6"/>
      <c r="I15" s="6"/>
      <c r="J15" s="6"/>
      <c r="K15" s="6"/>
      <c r="L15" s="6"/>
    </row>
    <row r="16" spans="1:12" ht="12.75">
      <c r="A16" s="239" t="s">
        <v>126</v>
      </c>
      <c r="B16" s="237"/>
      <c r="C16" s="237"/>
      <c r="D16" s="237"/>
      <c r="E16" s="237"/>
      <c r="F16" s="237"/>
      <c r="G16" s="237"/>
      <c r="H16" s="237"/>
      <c r="I16" s="237"/>
      <c r="J16" s="237"/>
      <c r="K16" s="237"/>
      <c r="L16" s="238"/>
    </row>
    <row r="17" spans="1:12" ht="12.75">
      <c r="A17" s="7" t="s">
        <v>130</v>
      </c>
      <c r="B17" s="7" t="s">
        <v>60</v>
      </c>
      <c r="C17" s="6"/>
      <c r="D17" s="6"/>
      <c r="E17" s="6"/>
      <c r="F17" s="6"/>
      <c r="G17" s="6"/>
      <c r="H17" s="6"/>
      <c r="I17" s="6"/>
      <c r="J17" s="6"/>
      <c r="K17" s="6"/>
      <c r="L17" s="6"/>
    </row>
    <row r="18" spans="1:12" ht="25.5">
      <c r="A18" s="7" t="s">
        <v>138</v>
      </c>
      <c r="B18" s="7" t="s">
        <v>60</v>
      </c>
      <c r="C18" s="6"/>
      <c r="D18" s="6"/>
      <c r="E18" s="6"/>
      <c r="F18" s="6"/>
      <c r="G18" s="6"/>
      <c r="H18" s="6"/>
      <c r="I18" s="6"/>
      <c r="J18" s="6"/>
      <c r="K18" s="6"/>
      <c r="L18" s="6"/>
    </row>
    <row r="19" spans="1:12" ht="25.5">
      <c r="A19" s="7" t="s">
        <v>144</v>
      </c>
      <c r="B19" s="7" t="s">
        <v>60</v>
      </c>
      <c r="C19" s="6"/>
      <c r="D19" s="6"/>
      <c r="E19" s="6"/>
      <c r="F19" s="6"/>
      <c r="G19" s="6"/>
      <c r="H19" s="6"/>
      <c r="I19" s="6"/>
      <c r="J19" s="6"/>
      <c r="K19" s="6"/>
      <c r="L19" s="6"/>
    </row>
    <row r="20" spans="1:12" ht="12.75">
      <c r="A20" s="7" t="s">
        <v>154</v>
      </c>
      <c r="B20" s="7" t="s">
        <v>60</v>
      </c>
      <c r="C20" s="6"/>
      <c r="D20" s="6"/>
      <c r="E20" s="6"/>
      <c r="F20" s="6"/>
      <c r="G20" s="6"/>
      <c r="H20" s="6"/>
      <c r="I20" s="6"/>
      <c r="J20" s="6"/>
      <c r="K20" s="6"/>
      <c r="L20" s="6"/>
    </row>
    <row r="21" spans="1:12" ht="25.5">
      <c r="A21" s="7" t="s">
        <v>162</v>
      </c>
      <c r="B21" s="7" t="s">
        <v>60</v>
      </c>
      <c r="C21" s="6"/>
      <c r="D21" s="6"/>
      <c r="E21" s="6"/>
      <c r="F21" s="6"/>
      <c r="G21" s="6"/>
      <c r="H21" s="6"/>
      <c r="I21" s="6"/>
      <c r="J21" s="6"/>
      <c r="K21" s="6"/>
      <c r="L21" s="6"/>
    </row>
    <row r="22" spans="1:12" ht="25.5">
      <c r="A22" s="7" t="s">
        <v>166</v>
      </c>
      <c r="B22" s="7" t="s">
        <v>60</v>
      </c>
      <c r="C22" s="6"/>
      <c r="D22" s="6"/>
      <c r="E22" s="6"/>
      <c r="F22" s="6"/>
      <c r="G22" s="6"/>
      <c r="H22" s="6"/>
      <c r="I22" s="6"/>
      <c r="J22" s="6"/>
      <c r="K22" s="6"/>
      <c r="L22" s="6"/>
    </row>
    <row r="23" spans="1:12" ht="12.75">
      <c r="A23" s="239" t="s">
        <v>173</v>
      </c>
      <c r="B23" s="237"/>
      <c r="C23" s="237"/>
      <c r="D23" s="237"/>
      <c r="E23" s="237"/>
      <c r="F23" s="237"/>
      <c r="G23" s="237"/>
      <c r="H23" s="237"/>
      <c r="I23" s="237"/>
      <c r="J23" s="237"/>
      <c r="K23" s="237"/>
      <c r="L23" s="238"/>
    </row>
    <row r="24" spans="1:12" ht="12.75">
      <c r="A24" s="7" t="s">
        <v>175</v>
      </c>
      <c r="B24" s="7" t="s">
        <v>60</v>
      </c>
      <c r="C24" s="6"/>
      <c r="D24" s="6"/>
      <c r="E24" s="6"/>
      <c r="F24" s="6"/>
      <c r="G24" s="6"/>
      <c r="H24" s="6"/>
      <c r="I24" s="6"/>
      <c r="J24" s="6"/>
      <c r="K24" s="6"/>
      <c r="L24" s="6"/>
    </row>
    <row r="25" spans="1:12" ht="25.5">
      <c r="A25" s="7" t="s">
        <v>179</v>
      </c>
      <c r="B25" s="7" t="s">
        <v>60</v>
      </c>
      <c r="C25" s="6"/>
      <c r="D25" s="6"/>
      <c r="E25" s="6"/>
      <c r="F25" s="6"/>
      <c r="G25" s="6"/>
      <c r="H25" s="6"/>
      <c r="I25" s="6"/>
      <c r="J25" s="6"/>
      <c r="K25" s="6"/>
      <c r="L25" s="6"/>
    </row>
    <row r="26" spans="1:12" ht="12.75">
      <c r="A26" s="7" t="s">
        <v>183</v>
      </c>
      <c r="B26" s="7" t="s">
        <v>60</v>
      </c>
      <c r="C26" s="6"/>
      <c r="D26" s="6"/>
      <c r="E26" s="6"/>
      <c r="F26" s="6"/>
      <c r="G26" s="6"/>
      <c r="H26" s="6"/>
      <c r="I26" s="6"/>
      <c r="J26" s="6"/>
      <c r="K26" s="6"/>
      <c r="L26" s="6"/>
    </row>
    <row r="27" spans="1:12" ht="25.5">
      <c r="A27" s="7" t="s">
        <v>190</v>
      </c>
      <c r="B27" s="7" t="s">
        <v>60</v>
      </c>
      <c r="C27" s="6"/>
      <c r="D27" s="6"/>
      <c r="E27" s="6"/>
      <c r="F27" s="6"/>
      <c r="G27" s="6"/>
      <c r="H27" s="6"/>
      <c r="I27" s="6"/>
      <c r="J27" s="6"/>
      <c r="K27" s="6"/>
      <c r="L27" s="6"/>
    </row>
    <row r="28" spans="1:12" ht="12.75">
      <c r="A28" s="239" t="s">
        <v>194</v>
      </c>
      <c r="B28" s="237"/>
      <c r="C28" s="237"/>
      <c r="D28" s="237"/>
      <c r="E28" s="237"/>
      <c r="F28" s="237"/>
      <c r="G28" s="237"/>
      <c r="H28" s="237"/>
      <c r="I28" s="237"/>
      <c r="J28" s="237"/>
      <c r="K28" s="237"/>
      <c r="L28" s="238"/>
    </row>
    <row r="29" spans="1:12" ht="12.75">
      <c r="A29" s="7" t="s">
        <v>200</v>
      </c>
      <c r="B29" s="7" t="s">
        <v>60</v>
      </c>
      <c r="C29" s="6"/>
      <c r="D29" s="6"/>
      <c r="E29" s="6"/>
      <c r="F29" s="6"/>
      <c r="G29" s="6"/>
      <c r="H29" s="6"/>
      <c r="I29" s="6"/>
      <c r="J29" s="6"/>
      <c r="K29" s="6"/>
      <c r="L29" s="6"/>
    </row>
    <row r="30" spans="1:12" ht="12.75">
      <c r="A30" s="7" t="s">
        <v>204</v>
      </c>
      <c r="B30" s="7" t="s">
        <v>60</v>
      </c>
      <c r="C30" s="6"/>
      <c r="D30" s="6"/>
      <c r="E30" s="6"/>
      <c r="F30" s="6"/>
      <c r="G30" s="6"/>
      <c r="H30" s="6"/>
      <c r="I30" s="6"/>
      <c r="J30" s="6"/>
      <c r="K30" s="6"/>
      <c r="L30" s="6"/>
    </row>
    <row r="31" spans="1:12" ht="12.75">
      <c r="A31" s="239" t="s">
        <v>205</v>
      </c>
      <c r="B31" s="237"/>
      <c r="C31" s="237"/>
      <c r="D31" s="237"/>
      <c r="E31" s="237"/>
      <c r="F31" s="237"/>
      <c r="G31" s="237"/>
      <c r="H31" s="237"/>
      <c r="I31" s="237"/>
      <c r="J31" s="237"/>
      <c r="K31" s="237"/>
      <c r="L31" s="238"/>
    </row>
    <row r="32" spans="1:12" ht="12.75">
      <c r="A32" s="7" t="s">
        <v>206</v>
      </c>
      <c r="B32" s="7" t="s">
        <v>60</v>
      </c>
      <c r="C32" s="6"/>
      <c r="D32" s="6"/>
      <c r="E32" s="6"/>
      <c r="F32" s="6"/>
      <c r="G32" s="6"/>
      <c r="H32" s="6"/>
      <c r="I32" s="6"/>
      <c r="J32" s="6"/>
      <c r="K32" s="6"/>
      <c r="L32" s="6"/>
    </row>
    <row r="33" spans="1:12" ht="25.5">
      <c r="A33" s="7" t="s">
        <v>207</v>
      </c>
      <c r="B33" s="7" t="s">
        <v>60</v>
      </c>
      <c r="C33" s="6"/>
      <c r="D33" s="6"/>
      <c r="E33" s="6"/>
      <c r="F33" s="6"/>
      <c r="G33" s="6"/>
      <c r="H33" s="6"/>
      <c r="I33" s="6"/>
      <c r="J33" s="6"/>
      <c r="K33" s="6"/>
      <c r="L33" s="6"/>
    </row>
    <row r="34" spans="1:12" ht="12.75">
      <c r="A34" s="239" t="s">
        <v>208</v>
      </c>
      <c r="B34" s="237"/>
      <c r="C34" s="237"/>
      <c r="D34" s="237"/>
      <c r="E34" s="237"/>
      <c r="F34" s="237"/>
      <c r="G34" s="237"/>
      <c r="H34" s="237"/>
      <c r="I34" s="237"/>
      <c r="J34" s="237"/>
      <c r="K34" s="237"/>
      <c r="L34" s="238"/>
    </row>
    <row r="35" spans="1:12" ht="25.5">
      <c r="A35" s="7" t="s">
        <v>209</v>
      </c>
      <c r="B35" s="7" t="s">
        <v>60</v>
      </c>
      <c r="C35" s="6"/>
      <c r="D35" s="6"/>
      <c r="E35" s="6"/>
      <c r="F35" s="6"/>
      <c r="G35" s="6"/>
      <c r="H35" s="6"/>
      <c r="I35" s="6"/>
      <c r="J35" s="6"/>
      <c r="K35" s="6"/>
      <c r="L35" s="6"/>
    </row>
    <row r="36" spans="1:12" ht="12.75">
      <c r="A36" s="7" t="s">
        <v>210</v>
      </c>
      <c r="B36" s="7" t="s">
        <v>60</v>
      </c>
      <c r="C36" s="6"/>
      <c r="D36" s="6"/>
      <c r="E36" s="6"/>
      <c r="F36" s="6"/>
      <c r="G36" s="6"/>
      <c r="H36" s="6"/>
      <c r="I36" s="6"/>
      <c r="J36" s="6"/>
      <c r="K36" s="6"/>
      <c r="L36" s="6"/>
    </row>
    <row r="37" spans="1:12" ht="25.5">
      <c r="A37" s="7" t="s">
        <v>211</v>
      </c>
      <c r="B37" s="7" t="s">
        <v>60</v>
      </c>
      <c r="C37" s="6"/>
      <c r="D37" s="6"/>
      <c r="E37" s="6"/>
      <c r="F37" s="6"/>
      <c r="G37" s="6"/>
      <c r="H37" s="6"/>
      <c r="I37" s="6"/>
      <c r="J37" s="6"/>
      <c r="K37" s="6"/>
      <c r="L37" s="6"/>
    </row>
    <row r="38" spans="1:12" ht="12.75">
      <c r="A38" s="239" t="s">
        <v>212</v>
      </c>
      <c r="B38" s="237"/>
      <c r="C38" s="237"/>
      <c r="D38" s="237"/>
      <c r="E38" s="237"/>
      <c r="F38" s="237"/>
      <c r="G38" s="237"/>
      <c r="H38" s="237"/>
      <c r="I38" s="237"/>
      <c r="J38" s="237"/>
      <c r="K38" s="237"/>
      <c r="L38" s="238"/>
    </row>
    <row r="39" spans="1:12" ht="242.25">
      <c r="A39" s="7" t="s">
        <v>214</v>
      </c>
      <c r="B39" s="6"/>
      <c r="C39" s="7" t="s">
        <v>60</v>
      </c>
      <c r="D39" s="6"/>
      <c r="E39" s="7" t="s">
        <v>215</v>
      </c>
      <c r="F39" s="7" t="s">
        <v>216</v>
      </c>
      <c r="G39" s="6" t="s">
        <v>581</v>
      </c>
      <c r="H39" s="6" t="s">
        <v>582</v>
      </c>
      <c r="I39" s="6" t="s">
        <v>582</v>
      </c>
      <c r="J39" s="6" t="s">
        <v>582</v>
      </c>
      <c r="K39" s="6" t="s">
        <v>584</v>
      </c>
      <c r="L39" s="6"/>
    </row>
    <row r="40" spans="1:12" ht="242.25">
      <c r="A40" s="7" t="s">
        <v>217</v>
      </c>
      <c r="B40" s="6"/>
      <c r="C40" s="7" t="s">
        <v>60</v>
      </c>
      <c r="D40" s="6"/>
      <c r="E40" s="7">
        <v>4</v>
      </c>
      <c r="F40" s="98" t="s">
        <v>579</v>
      </c>
      <c r="G40" s="7" t="s">
        <v>581</v>
      </c>
      <c r="H40" s="6" t="s">
        <v>583</v>
      </c>
      <c r="I40" s="6" t="s">
        <v>583</v>
      </c>
      <c r="J40" s="6" t="s">
        <v>583</v>
      </c>
      <c r="K40" s="7" t="s">
        <v>584</v>
      </c>
      <c r="L40" s="6"/>
    </row>
    <row r="41" spans="1:12" ht="56.25" customHeight="1">
      <c r="A41" s="7" t="s">
        <v>221</v>
      </c>
      <c r="B41" s="6"/>
      <c r="C41" s="6"/>
      <c r="D41" s="7" t="s">
        <v>60</v>
      </c>
      <c r="E41" s="41">
        <v>4</v>
      </c>
      <c r="F41" s="99" t="s">
        <v>579</v>
      </c>
      <c r="G41" s="7" t="s">
        <v>581</v>
      </c>
      <c r="H41" s="7" t="s">
        <v>583</v>
      </c>
      <c r="I41" s="7" t="s">
        <v>583</v>
      </c>
      <c r="J41" s="6" t="s">
        <v>583</v>
      </c>
      <c r="K41" s="7" t="s">
        <v>584</v>
      </c>
      <c r="L41" s="6"/>
    </row>
    <row r="42" spans="1:12" ht="242.25">
      <c r="A42" s="7" t="s">
        <v>233</v>
      </c>
      <c r="B42" s="7"/>
      <c r="C42" s="6"/>
      <c r="D42" s="7" t="s">
        <v>60</v>
      </c>
      <c r="E42" s="41">
        <v>4</v>
      </c>
      <c r="F42" s="99" t="s">
        <v>579</v>
      </c>
      <c r="G42" s="7" t="s">
        <v>581</v>
      </c>
      <c r="H42" s="7" t="s">
        <v>583</v>
      </c>
      <c r="I42" s="7" t="s">
        <v>583</v>
      </c>
      <c r="J42" s="7" t="s">
        <v>583</v>
      </c>
      <c r="K42" s="7" t="s">
        <v>584</v>
      </c>
      <c r="L42" s="6"/>
    </row>
    <row r="43" spans="1:12" ht="12.75">
      <c r="A43" s="239" t="s">
        <v>240</v>
      </c>
      <c r="B43" s="237"/>
      <c r="C43" s="237"/>
      <c r="D43" s="237"/>
      <c r="E43" s="237"/>
      <c r="F43" s="240"/>
      <c r="G43" s="237"/>
      <c r="H43" s="237"/>
      <c r="I43" s="237"/>
      <c r="J43" s="237"/>
      <c r="K43" s="237"/>
      <c r="L43" s="238"/>
    </row>
    <row r="44" spans="1:12" ht="12.75">
      <c r="A44" s="7" t="s">
        <v>241</v>
      </c>
      <c r="B44" s="7" t="s">
        <v>60</v>
      </c>
      <c r="C44" s="6"/>
      <c r="D44" s="6"/>
      <c r="E44" s="6"/>
      <c r="F44" s="6"/>
      <c r="G44" s="6"/>
      <c r="H44" s="6"/>
      <c r="I44" s="6"/>
      <c r="J44" s="6"/>
      <c r="K44" s="6"/>
      <c r="L44" s="6"/>
    </row>
    <row r="45" spans="1:12" ht="12.75">
      <c r="A45" s="239" t="s">
        <v>243</v>
      </c>
      <c r="B45" s="237"/>
      <c r="C45" s="237"/>
      <c r="D45" s="237"/>
      <c r="E45" s="237"/>
      <c r="F45" s="237"/>
      <c r="G45" s="237"/>
      <c r="H45" s="237"/>
      <c r="I45" s="237"/>
      <c r="J45" s="237"/>
      <c r="K45" s="237"/>
      <c r="L45" s="238"/>
    </row>
    <row r="46" spans="1:12" ht="12.75">
      <c r="A46" s="7" t="s">
        <v>244</v>
      </c>
      <c r="B46" s="7" t="s">
        <v>60</v>
      </c>
      <c r="C46" s="6"/>
      <c r="D46" s="6"/>
      <c r="E46" s="6"/>
      <c r="F46" s="7"/>
      <c r="G46" s="6"/>
      <c r="H46" s="6"/>
      <c r="I46" s="6"/>
      <c r="J46" s="6"/>
      <c r="K46" s="6"/>
      <c r="L46" s="6"/>
    </row>
    <row r="47" spans="1:12" ht="12.75">
      <c r="A47" s="7" t="s">
        <v>245</v>
      </c>
      <c r="B47" s="7" t="s">
        <v>60</v>
      </c>
      <c r="C47" s="6"/>
      <c r="D47" s="6"/>
      <c r="E47" s="6"/>
      <c r="F47" s="6"/>
      <c r="G47" s="6"/>
      <c r="H47" s="6"/>
      <c r="I47" s="6"/>
      <c r="J47" s="6"/>
      <c r="K47" s="6"/>
      <c r="L47" s="6"/>
    </row>
    <row r="48" spans="1:12" ht="12.75">
      <c r="A48" s="7" t="s">
        <v>246</v>
      </c>
      <c r="B48" s="7" t="s">
        <v>60</v>
      </c>
      <c r="C48" s="6"/>
      <c r="D48" s="6"/>
      <c r="E48" s="6"/>
      <c r="F48" s="6"/>
      <c r="G48" s="6"/>
      <c r="H48" s="6"/>
      <c r="I48" s="6"/>
      <c r="J48" s="6"/>
      <c r="K48" s="6"/>
      <c r="L48" s="6"/>
    </row>
    <row r="49" spans="1:12" ht="12.75">
      <c r="A49" s="7" t="s">
        <v>248</v>
      </c>
      <c r="B49" s="7" t="s">
        <v>60</v>
      </c>
      <c r="C49" s="6"/>
      <c r="D49" s="6"/>
      <c r="E49" s="6"/>
      <c r="F49" s="6"/>
      <c r="G49" s="6"/>
      <c r="H49" s="6"/>
      <c r="I49" s="6"/>
      <c r="J49" s="6"/>
      <c r="K49" s="6"/>
      <c r="L49" s="6"/>
    </row>
    <row r="50" spans="1:12" ht="12.75">
      <c r="A50" s="239" t="s">
        <v>250</v>
      </c>
      <c r="B50" s="237"/>
      <c r="C50" s="237"/>
      <c r="D50" s="237"/>
      <c r="E50" s="237"/>
      <c r="F50" s="237"/>
      <c r="G50" s="237"/>
      <c r="H50" s="237"/>
      <c r="I50" s="237"/>
      <c r="J50" s="237"/>
      <c r="K50" s="237"/>
      <c r="L50" s="238"/>
    </row>
    <row r="51" spans="1:12" ht="12.75">
      <c r="A51" s="7" t="s">
        <v>251</v>
      </c>
      <c r="B51" s="7" t="s">
        <v>60</v>
      </c>
      <c r="C51" s="6"/>
      <c r="D51" s="6"/>
      <c r="E51" s="6"/>
      <c r="F51" s="6"/>
      <c r="G51" s="6"/>
      <c r="H51" s="6"/>
      <c r="I51" s="6"/>
      <c r="J51" s="6"/>
      <c r="K51" s="6"/>
      <c r="L51" s="6"/>
    </row>
    <row r="52" spans="1:12" ht="12.75">
      <c r="A52" s="7" t="s">
        <v>253</v>
      </c>
      <c r="B52" s="7" t="s">
        <v>60</v>
      </c>
      <c r="C52" s="6"/>
      <c r="D52" s="6"/>
      <c r="E52" s="6"/>
      <c r="F52" s="6"/>
      <c r="G52" s="6"/>
      <c r="H52" s="6"/>
      <c r="I52" s="6"/>
      <c r="J52" s="6"/>
      <c r="K52" s="6"/>
      <c r="L52" s="6"/>
    </row>
    <row r="63" spans="1:12" ht="12.75">
      <c r="B63" s="2"/>
    </row>
  </sheetData>
  <mergeCells count="22">
    <mergeCell ref="A43:L43"/>
    <mergeCell ref="A45:L45"/>
    <mergeCell ref="A50:L50"/>
    <mergeCell ref="A6:L6"/>
    <mergeCell ref="A16:L16"/>
    <mergeCell ref="A23:L23"/>
    <mergeCell ref="A28:L28"/>
    <mergeCell ref="A31:L31"/>
    <mergeCell ref="A34:L34"/>
    <mergeCell ref="A38:L38"/>
    <mergeCell ref="A1:L1"/>
    <mergeCell ref="A3:A5"/>
    <mergeCell ref="B3:D3"/>
    <mergeCell ref="E3:E5"/>
    <mergeCell ref="F3:F5"/>
    <mergeCell ref="L3:L5"/>
    <mergeCell ref="D4:D5"/>
    <mergeCell ref="B4:B5"/>
    <mergeCell ref="C4:C5"/>
    <mergeCell ref="G3:K3"/>
    <mergeCell ref="G4:J4"/>
    <mergeCell ref="K4:K5"/>
  </mergeCells>
  <pageMargins left="0.23622047244094491" right="0.23622047244094491" top="0.74803149606299213" bottom="0.74803149606299213" header="0.31496062992125984" footer="0.31496062992125984"/>
  <pageSetup paperSize="9" scale="75"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outlinePr summaryBelow="0" summaryRight="0"/>
  </sheetPr>
  <dimension ref="A1:M64"/>
  <sheetViews>
    <sheetView zoomScale="70" zoomScaleNormal="70" workbookViewId="0">
      <pane xSplit="2" ySplit="5" topLeftCell="C6" activePane="bottomRight" state="frozen"/>
      <selection pane="topRight" activeCell="C1" sqref="C1"/>
      <selection pane="bottomLeft" activeCell="A6" sqref="A6"/>
      <selection pane="bottomRight" activeCell="D38" sqref="D38"/>
    </sheetView>
  </sheetViews>
  <sheetFormatPr defaultRowHeight="15.75" customHeight="1"/>
  <cols>
    <col min="1" max="1" width="7" style="48" customWidth="1"/>
    <col min="2" max="2" width="45" style="19" customWidth="1"/>
    <col min="3" max="3" width="27.5703125" style="19" customWidth="1"/>
    <col min="4" max="4" width="21.42578125" style="19" customWidth="1"/>
    <col min="5" max="5" width="22.5703125" style="19" customWidth="1"/>
    <col min="6" max="6" width="17.28515625" style="19" customWidth="1"/>
    <col min="7" max="7" width="28.140625" style="19" customWidth="1"/>
    <col min="8" max="8" width="25.85546875" style="19" customWidth="1"/>
    <col min="9" max="9" width="25.28515625" style="19" customWidth="1"/>
    <col min="10" max="10" width="51.28515625" style="19" customWidth="1"/>
    <col min="11" max="11" width="29.85546875" style="19" customWidth="1"/>
    <col min="12" max="12" width="25.140625" style="19" customWidth="1"/>
    <col min="13" max="16384" width="9.140625" style="19"/>
  </cols>
  <sheetData>
    <row r="1" spans="1:13" ht="21.75" customHeight="1">
      <c r="A1" s="243" t="s">
        <v>0</v>
      </c>
      <c r="B1" s="244"/>
      <c r="C1" s="244"/>
      <c r="D1" s="244"/>
      <c r="E1" s="244"/>
      <c r="F1" s="244"/>
      <c r="G1" s="244"/>
      <c r="H1" s="244"/>
      <c r="I1" s="244"/>
      <c r="J1" s="244"/>
    </row>
    <row r="3" spans="1:13" ht="40.5" customHeight="1">
      <c r="A3" s="245" t="s">
        <v>3</v>
      </c>
      <c r="B3" s="241" t="s">
        <v>5</v>
      </c>
      <c r="C3" s="241" t="s">
        <v>6</v>
      </c>
      <c r="D3" s="241" t="s">
        <v>7</v>
      </c>
      <c r="E3" s="241" t="s">
        <v>8</v>
      </c>
      <c r="F3" s="241" t="s">
        <v>9</v>
      </c>
      <c r="G3" s="247" t="s">
        <v>10</v>
      </c>
      <c r="H3" s="248"/>
      <c r="I3" s="241" t="s">
        <v>11</v>
      </c>
      <c r="J3" s="241" t="s">
        <v>12</v>
      </c>
      <c r="K3" s="241" t="s">
        <v>13</v>
      </c>
      <c r="L3" s="241" t="s">
        <v>14</v>
      </c>
      <c r="M3" s="20"/>
    </row>
    <row r="4" spans="1:13" ht="86.25" customHeight="1">
      <c r="A4" s="246"/>
      <c r="B4" s="242"/>
      <c r="C4" s="242"/>
      <c r="D4" s="242"/>
      <c r="E4" s="242"/>
      <c r="F4" s="242"/>
      <c r="G4" s="21" t="s">
        <v>15</v>
      </c>
      <c r="H4" s="21" t="s">
        <v>16</v>
      </c>
      <c r="I4" s="242"/>
      <c r="J4" s="242"/>
      <c r="K4" s="242"/>
      <c r="L4" s="242"/>
      <c r="M4" s="20"/>
    </row>
    <row r="5" spans="1:13" ht="12.75">
      <c r="A5" s="252" t="s">
        <v>17</v>
      </c>
      <c r="B5" s="250"/>
      <c r="C5" s="250"/>
      <c r="D5" s="250"/>
      <c r="E5" s="250"/>
      <c r="F5" s="253"/>
      <c r="G5" s="250"/>
      <c r="H5" s="250"/>
      <c r="I5" s="250"/>
      <c r="J5" s="250"/>
      <c r="K5" s="250"/>
      <c r="L5" s="248"/>
      <c r="M5" s="20"/>
    </row>
    <row r="6" spans="1:13" ht="106.5" customHeight="1">
      <c r="A6" s="202">
        <v>1</v>
      </c>
      <c r="B6" s="191" t="s">
        <v>514</v>
      </c>
      <c r="C6" s="203" t="s">
        <v>653</v>
      </c>
      <c r="D6" s="191">
        <v>5000</v>
      </c>
      <c r="E6" s="204" t="s">
        <v>652</v>
      </c>
      <c r="F6" s="205" t="s">
        <v>524</v>
      </c>
      <c r="G6" s="206" t="s">
        <v>515</v>
      </c>
      <c r="H6" s="191" t="s">
        <v>515</v>
      </c>
      <c r="I6" s="191" t="s">
        <v>515</v>
      </c>
      <c r="J6" s="190" t="s">
        <v>701</v>
      </c>
      <c r="K6" s="190" t="s">
        <v>516</v>
      </c>
      <c r="L6" s="190" t="s">
        <v>70</v>
      </c>
    </row>
    <row r="7" spans="1:13" ht="75" customHeight="1">
      <c r="A7" s="188">
        <v>2</v>
      </c>
      <c r="B7" s="24" t="s">
        <v>563</v>
      </c>
      <c r="C7" s="24" t="s">
        <v>523</v>
      </c>
      <c r="D7" s="186">
        <v>15000</v>
      </c>
      <c r="E7" s="24" t="s">
        <v>531</v>
      </c>
      <c r="F7" s="187" t="s">
        <v>525</v>
      </c>
      <c r="G7" s="186" t="s">
        <v>515</v>
      </c>
      <c r="H7" s="186" t="s">
        <v>515</v>
      </c>
      <c r="I7" s="186" t="s">
        <v>515</v>
      </c>
      <c r="J7" s="186" t="s">
        <v>526</v>
      </c>
      <c r="K7" s="24" t="s">
        <v>516</v>
      </c>
      <c r="L7" s="24" t="s">
        <v>70</v>
      </c>
    </row>
    <row r="8" spans="1:13" s="150" customFormat="1" ht="12.75">
      <c r="A8" s="185" t="s">
        <v>639</v>
      </c>
      <c r="B8" s="23"/>
      <c r="C8" s="23"/>
      <c r="D8" s="22"/>
      <c r="E8" s="23"/>
      <c r="F8" s="23"/>
      <c r="G8" s="22"/>
      <c r="H8" s="22"/>
      <c r="I8" s="22"/>
      <c r="J8" s="22"/>
      <c r="K8" s="23"/>
      <c r="L8" s="23"/>
    </row>
    <row r="9" spans="1:13" s="150" customFormat="1" ht="94.5" customHeight="1">
      <c r="A9" s="189">
        <v>1</v>
      </c>
      <c r="B9" s="190" t="s">
        <v>640</v>
      </c>
      <c r="C9" s="190" t="s">
        <v>641</v>
      </c>
      <c r="D9" s="191">
        <v>20000</v>
      </c>
      <c r="E9" s="190" t="s">
        <v>642</v>
      </c>
      <c r="F9" s="190" t="s">
        <v>74</v>
      </c>
      <c r="G9" s="191" t="s">
        <v>686</v>
      </c>
      <c r="H9" s="191">
        <v>15000</v>
      </c>
      <c r="I9" s="191" t="s">
        <v>515</v>
      </c>
      <c r="J9" s="190" t="s">
        <v>658</v>
      </c>
      <c r="K9" s="190"/>
      <c r="L9" s="190"/>
    </row>
    <row r="10" spans="1:13" s="150" customFormat="1" ht="86.25" customHeight="1">
      <c r="A10" s="202">
        <v>2</v>
      </c>
      <c r="B10" s="207" t="s">
        <v>654</v>
      </c>
      <c r="C10" s="190" t="s">
        <v>656</v>
      </c>
      <c r="D10" s="210">
        <v>1500</v>
      </c>
      <c r="E10" s="190" t="s">
        <v>655</v>
      </c>
      <c r="F10" s="190" t="s">
        <v>74</v>
      </c>
      <c r="G10" s="217" t="s">
        <v>685</v>
      </c>
      <c r="H10" s="210">
        <v>1500</v>
      </c>
      <c r="I10" s="209"/>
      <c r="J10" s="190" t="s">
        <v>676</v>
      </c>
      <c r="K10" s="208"/>
      <c r="L10" s="208"/>
    </row>
    <row r="11" spans="1:13" ht="12.75">
      <c r="A11" s="249" t="s">
        <v>39</v>
      </c>
      <c r="B11" s="250"/>
      <c r="C11" s="250"/>
      <c r="D11" s="250"/>
      <c r="E11" s="250"/>
      <c r="F11" s="250"/>
      <c r="G11" s="250"/>
      <c r="H11" s="250"/>
      <c r="I11" s="250"/>
      <c r="J11" s="250"/>
      <c r="K11" s="250"/>
      <c r="L11" s="248"/>
    </row>
    <row r="12" spans="1:13" s="25" customFormat="1" ht="51">
      <c r="A12" s="43">
        <v>1</v>
      </c>
      <c r="B12" s="24" t="s">
        <v>49</v>
      </c>
      <c r="C12" s="24" t="s">
        <v>50</v>
      </c>
      <c r="D12" s="24">
        <v>45000</v>
      </c>
      <c r="E12" s="24" t="s">
        <v>51</v>
      </c>
      <c r="F12" s="24" t="s">
        <v>53</v>
      </c>
      <c r="G12" s="24" t="s">
        <v>55</v>
      </c>
      <c r="H12" s="24">
        <v>8000</v>
      </c>
      <c r="I12" s="24" t="s">
        <v>58</v>
      </c>
      <c r="J12" s="24" t="s">
        <v>59</v>
      </c>
      <c r="K12" s="24" t="s">
        <v>61</v>
      </c>
      <c r="L12" s="24" t="s">
        <v>62</v>
      </c>
    </row>
    <row r="13" spans="1:13" s="25" customFormat="1" ht="127.5">
      <c r="A13" s="43">
        <v>2</v>
      </c>
      <c r="B13" s="24" t="s">
        <v>592</v>
      </c>
      <c r="C13" s="24" t="s">
        <v>64</v>
      </c>
      <c r="D13" s="24">
        <v>10000</v>
      </c>
      <c r="E13" s="224">
        <v>2021</v>
      </c>
      <c r="F13" s="24" t="s">
        <v>74</v>
      </c>
      <c r="G13" s="24" t="s">
        <v>55</v>
      </c>
      <c r="H13" s="24">
        <v>4800</v>
      </c>
      <c r="I13" s="24" t="s">
        <v>76</v>
      </c>
      <c r="J13" s="24" t="s">
        <v>77</v>
      </c>
      <c r="K13" s="24" t="s">
        <v>80</v>
      </c>
      <c r="L13" s="24" t="s">
        <v>82</v>
      </c>
    </row>
    <row r="14" spans="1:13" s="25" customFormat="1" ht="127.5">
      <c r="A14" s="43">
        <v>3</v>
      </c>
      <c r="B14" s="24" t="s">
        <v>593</v>
      </c>
      <c r="C14" s="24" t="s">
        <v>594</v>
      </c>
      <c r="D14" s="24">
        <v>2938830</v>
      </c>
      <c r="E14" s="24" t="s">
        <v>84</v>
      </c>
      <c r="F14" s="24" t="s">
        <v>53</v>
      </c>
      <c r="G14" s="24" t="s">
        <v>86</v>
      </c>
      <c r="H14" s="24" t="s">
        <v>595</v>
      </c>
      <c r="I14" s="24" t="s">
        <v>89</v>
      </c>
      <c r="J14" s="24" t="s">
        <v>596</v>
      </c>
      <c r="K14" s="24" t="s">
        <v>90</v>
      </c>
      <c r="L14" s="24" t="s">
        <v>93</v>
      </c>
    </row>
    <row r="15" spans="1:13" s="25" customFormat="1" ht="38.25">
      <c r="A15" s="44">
        <v>4</v>
      </c>
      <c r="B15" s="35" t="s">
        <v>597</v>
      </c>
      <c r="C15" s="35" t="s">
        <v>64</v>
      </c>
      <c r="D15" s="35">
        <v>3000</v>
      </c>
      <c r="E15" s="35" t="s">
        <v>96</v>
      </c>
      <c r="F15" s="35" t="s">
        <v>74</v>
      </c>
      <c r="G15" s="35" t="s">
        <v>55</v>
      </c>
      <c r="H15" s="35">
        <v>3000</v>
      </c>
      <c r="I15" s="35" t="s">
        <v>67</v>
      </c>
      <c r="J15" s="35" t="s">
        <v>99</v>
      </c>
      <c r="K15" s="35" t="s">
        <v>527</v>
      </c>
      <c r="L15" s="35" t="s">
        <v>70</v>
      </c>
    </row>
    <row r="16" spans="1:13" s="109" customFormat="1" ht="38.25">
      <c r="A16" s="106">
        <v>5</v>
      </c>
      <c r="B16" s="107" t="s">
        <v>599</v>
      </c>
      <c r="C16" s="107" t="s">
        <v>598</v>
      </c>
      <c r="D16" s="107">
        <v>2000</v>
      </c>
      <c r="E16" s="107" t="s">
        <v>96</v>
      </c>
      <c r="F16" s="108" t="s">
        <v>74</v>
      </c>
      <c r="G16" s="108" t="s">
        <v>55</v>
      </c>
      <c r="H16" s="107">
        <v>2000</v>
      </c>
      <c r="I16" s="107" t="s">
        <v>515</v>
      </c>
      <c r="J16" s="107" t="s">
        <v>600</v>
      </c>
      <c r="K16" s="108" t="s">
        <v>527</v>
      </c>
      <c r="L16" s="108" t="s">
        <v>70</v>
      </c>
    </row>
    <row r="17" spans="1:12" s="109" customFormat="1" ht="38.25">
      <c r="A17" s="110">
        <v>6</v>
      </c>
      <c r="B17" s="111" t="s">
        <v>601</v>
      </c>
      <c r="C17" s="111" t="s">
        <v>602</v>
      </c>
      <c r="D17" s="111">
        <v>5000</v>
      </c>
      <c r="E17" s="111" t="s">
        <v>96</v>
      </c>
      <c r="F17" s="111" t="s">
        <v>74</v>
      </c>
      <c r="G17" s="111" t="s">
        <v>55</v>
      </c>
      <c r="H17" s="111">
        <v>5000</v>
      </c>
      <c r="I17" s="111" t="s">
        <v>515</v>
      </c>
      <c r="J17" s="111" t="s">
        <v>603</v>
      </c>
      <c r="K17" s="111" t="s">
        <v>527</v>
      </c>
      <c r="L17" s="108" t="s">
        <v>70</v>
      </c>
    </row>
    <row r="18" spans="1:12" s="109" customFormat="1" ht="38.25">
      <c r="A18" s="106">
        <v>7</v>
      </c>
      <c r="B18" s="107" t="s">
        <v>604</v>
      </c>
      <c r="C18" s="107" t="s">
        <v>605</v>
      </c>
      <c r="D18" s="107">
        <v>1500</v>
      </c>
      <c r="E18" s="222">
        <v>2022</v>
      </c>
      <c r="F18" s="111" t="s">
        <v>74</v>
      </c>
      <c r="G18" s="111" t="s">
        <v>55</v>
      </c>
      <c r="H18" s="107">
        <v>1500</v>
      </c>
      <c r="I18" s="107" t="s">
        <v>606</v>
      </c>
      <c r="J18" s="111" t="s">
        <v>607</v>
      </c>
      <c r="K18" s="111" t="s">
        <v>527</v>
      </c>
      <c r="L18" s="108" t="s">
        <v>70</v>
      </c>
    </row>
    <row r="19" spans="1:12" s="109" customFormat="1" ht="38.25">
      <c r="A19" s="110">
        <v>8</v>
      </c>
      <c r="B19" s="111" t="s">
        <v>608</v>
      </c>
      <c r="C19" s="111" t="s">
        <v>50</v>
      </c>
      <c r="D19" s="111">
        <v>18000</v>
      </c>
      <c r="E19" s="223">
        <v>2021</v>
      </c>
      <c r="F19" s="111" t="s">
        <v>53</v>
      </c>
      <c r="G19" s="111" t="s">
        <v>55</v>
      </c>
      <c r="H19" s="111">
        <v>18000</v>
      </c>
      <c r="I19" s="111" t="s">
        <v>515</v>
      </c>
      <c r="J19" s="111" t="s">
        <v>609</v>
      </c>
      <c r="K19" s="111" t="s">
        <v>527</v>
      </c>
      <c r="L19" s="108" t="s">
        <v>70</v>
      </c>
    </row>
    <row r="20" spans="1:12" s="30" customFormat="1" ht="41.25" customHeight="1">
      <c r="A20" s="201">
        <v>9</v>
      </c>
      <c r="B20" s="190" t="s">
        <v>650</v>
      </c>
      <c r="C20" s="190" t="s">
        <v>651</v>
      </c>
      <c r="D20" s="190">
        <v>1500</v>
      </c>
      <c r="E20" s="190" t="s">
        <v>647</v>
      </c>
      <c r="F20" s="190" t="s">
        <v>74</v>
      </c>
      <c r="G20" s="190" t="s">
        <v>55</v>
      </c>
      <c r="H20" s="211">
        <v>1000</v>
      </c>
      <c r="I20" s="190"/>
      <c r="J20" s="190" t="s">
        <v>657</v>
      </c>
      <c r="K20" s="190"/>
      <c r="L20" s="190" t="s">
        <v>687</v>
      </c>
    </row>
    <row r="21" spans="1:12" ht="12.75">
      <c r="A21" s="254" t="s">
        <v>100</v>
      </c>
      <c r="B21" s="255"/>
      <c r="C21" s="255"/>
      <c r="D21" s="255"/>
      <c r="E21" s="255"/>
      <c r="F21" s="255"/>
      <c r="G21" s="255"/>
      <c r="H21" s="255"/>
      <c r="I21" s="255"/>
      <c r="J21" s="255"/>
      <c r="K21" s="255"/>
      <c r="L21" s="256"/>
    </row>
    <row r="22" spans="1:12" s="27" customFormat="1" ht="63.75">
      <c r="A22" s="49">
        <v>1</v>
      </c>
      <c r="B22" s="32" t="s">
        <v>448</v>
      </c>
      <c r="C22" s="32" t="s">
        <v>449</v>
      </c>
      <c r="D22" s="32">
        <v>14347.691999999999</v>
      </c>
      <c r="E22" s="32" t="s">
        <v>450</v>
      </c>
      <c r="F22" s="32" t="s">
        <v>74</v>
      </c>
      <c r="G22" s="32" t="s">
        <v>55</v>
      </c>
      <c r="H22" s="32">
        <v>11478.154</v>
      </c>
      <c r="I22" s="28" t="s">
        <v>451</v>
      </c>
      <c r="J22" s="32" t="s">
        <v>452</v>
      </c>
      <c r="K22" s="32" t="s">
        <v>90</v>
      </c>
      <c r="L22" s="28" t="s">
        <v>93</v>
      </c>
    </row>
    <row r="23" spans="1:12" s="27" customFormat="1" ht="51">
      <c r="A23" s="45">
        <v>2</v>
      </c>
      <c r="B23" s="36" t="s">
        <v>528</v>
      </c>
      <c r="C23" s="36" t="s">
        <v>529</v>
      </c>
      <c r="D23" s="36">
        <v>25000</v>
      </c>
      <c r="E23" s="36" t="s">
        <v>96</v>
      </c>
      <c r="F23" s="36" t="s">
        <v>74</v>
      </c>
      <c r="G23" s="36" t="s">
        <v>585</v>
      </c>
      <c r="H23" s="36" t="s">
        <v>87</v>
      </c>
      <c r="I23" s="101" t="s">
        <v>515</v>
      </c>
      <c r="J23" s="36" t="s">
        <v>586</v>
      </c>
      <c r="K23" s="36" t="s">
        <v>90</v>
      </c>
      <c r="L23" s="100" t="s">
        <v>530</v>
      </c>
    </row>
    <row r="24" spans="1:12" ht="12.75">
      <c r="A24" s="254" t="s">
        <v>113</v>
      </c>
      <c r="B24" s="255"/>
      <c r="C24" s="255"/>
      <c r="D24" s="255"/>
      <c r="E24" s="255"/>
      <c r="F24" s="255"/>
      <c r="G24" s="255"/>
      <c r="H24" s="255"/>
      <c r="I24" s="255"/>
      <c r="J24" s="255"/>
      <c r="K24" s="255"/>
      <c r="L24" s="256"/>
    </row>
    <row r="25" spans="1:12" ht="12.75">
      <c r="A25" s="42" t="s">
        <v>18</v>
      </c>
      <c r="B25" s="22" t="s">
        <v>533</v>
      </c>
      <c r="C25" s="22" t="s">
        <v>532</v>
      </c>
      <c r="D25" s="22"/>
      <c r="E25" s="225">
        <v>2022</v>
      </c>
      <c r="F25" s="22"/>
      <c r="G25" s="22"/>
      <c r="H25" s="22"/>
      <c r="I25" s="22"/>
      <c r="J25" s="22"/>
      <c r="K25" s="23"/>
      <c r="L25" s="23"/>
    </row>
    <row r="26" spans="1:12" ht="12.75">
      <c r="A26" s="42" t="s">
        <v>33</v>
      </c>
      <c r="B26" s="22" t="s">
        <v>534</v>
      </c>
      <c r="C26" s="22" t="s">
        <v>532</v>
      </c>
      <c r="D26" s="22"/>
      <c r="E26" s="225">
        <v>2023</v>
      </c>
      <c r="F26" s="22"/>
      <c r="G26" s="22"/>
      <c r="H26" s="22"/>
      <c r="I26" s="22"/>
      <c r="J26" s="22"/>
      <c r="K26" s="23"/>
      <c r="L26" s="23"/>
    </row>
    <row r="27" spans="1:12" ht="12.75">
      <c r="A27" s="249" t="s">
        <v>142</v>
      </c>
      <c r="B27" s="250"/>
      <c r="C27" s="250"/>
      <c r="D27" s="250"/>
      <c r="E27" s="250"/>
      <c r="F27" s="250"/>
      <c r="G27" s="250"/>
      <c r="H27" s="250"/>
      <c r="I27" s="250"/>
      <c r="J27" s="250"/>
      <c r="K27" s="250"/>
      <c r="L27" s="248"/>
    </row>
    <row r="28" spans="1:12" s="25" customFormat="1" ht="77.25" customHeight="1">
      <c r="A28" s="46">
        <v>1</v>
      </c>
      <c r="B28" s="23" t="s">
        <v>163</v>
      </c>
      <c r="C28" s="23" t="s">
        <v>150</v>
      </c>
      <c r="D28" s="23">
        <v>2009.931</v>
      </c>
      <c r="E28" s="23" t="s">
        <v>164</v>
      </c>
      <c r="F28" s="23" t="s">
        <v>74</v>
      </c>
      <c r="G28" s="23" t="s">
        <v>387</v>
      </c>
      <c r="H28" s="23">
        <v>2864.038</v>
      </c>
      <c r="I28" s="23" t="s">
        <v>167</v>
      </c>
      <c r="J28" s="23" t="s">
        <v>169</v>
      </c>
      <c r="K28" s="23" t="s">
        <v>170</v>
      </c>
      <c r="L28" s="23" t="s">
        <v>515</v>
      </c>
    </row>
    <row r="29" spans="1:12" s="30" customFormat="1" ht="100.5" customHeight="1">
      <c r="A29" s="46">
        <v>2</v>
      </c>
      <c r="B29" s="29" t="s">
        <v>385</v>
      </c>
      <c r="C29" s="29" t="s">
        <v>386</v>
      </c>
      <c r="D29" s="29">
        <v>350</v>
      </c>
      <c r="E29" s="226">
        <v>2021</v>
      </c>
      <c r="F29" s="29" t="s">
        <v>74</v>
      </c>
      <c r="G29" s="29" t="s">
        <v>387</v>
      </c>
      <c r="H29" s="29" t="s">
        <v>583</v>
      </c>
      <c r="I29" s="29" t="s">
        <v>193</v>
      </c>
      <c r="J29" s="29" t="s">
        <v>388</v>
      </c>
      <c r="K29" s="29" t="s">
        <v>389</v>
      </c>
      <c r="L29" s="29" t="s">
        <v>515</v>
      </c>
    </row>
    <row r="30" spans="1:12" s="30" customFormat="1" ht="77.25" customHeight="1">
      <c r="A30" s="46">
        <v>3</v>
      </c>
      <c r="B30" s="29" t="s">
        <v>395</v>
      </c>
      <c r="C30" s="29"/>
      <c r="D30" s="29">
        <v>2000</v>
      </c>
      <c r="E30" s="29" t="s">
        <v>396</v>
      </c>
      <c r="F30" s="29" t="s">
        <v>74</v>
      </c>
      <c r="G30" s="29" t="s">
        <v>387</v>
      </c>
      <c r="H30" s="29" t="s">
        <v>583</v>
      </c>
      <c r="I30" s="29" t="s">
        <v>193</v>
      </c>
      <c r="J30" s="29" t="s">
        <v>397</v>
      </c>
      <c r="K30" s="29" t="s">
        <v>398</v>
      </c>
      <c r="L30" s="29" t="s">
        <v>515</v>
      </c>
    </row>
    <row r="32" spans="1:12" ht="12.75">
      <c r="A32" s="249" t="s">
        <v>177</v>
      </c>
      <c r="B32" s="250"/>
      <c r="C32" s="250"/>
      <c r="D32" s="250"/>
      <c r="E32" s="250"/>
      <c r="F32" s="250"/>
      <c r="G32" s="250"/>
      <c r="H32" s="250"/>
      <c r="I32" s="250"/>
      <c r="J32" s="250"/>
      <c r="K32" s="250"/>
      <c r="L32" s="248"/>
    </row>
    <row r="33" spans="1:12" ht="12.75">
      <c r="A33" s="42" t="s">
        <v>18</v>
      </c>
      <c r="B33" s="22" t="s">
        <v>588</v>
      </c>
      <c r="C33" s="22"/>
      <c r="D33" s="22">
        <v>1200</v>
      </c>
      <c r="E33" s="225">
        <v>2022</v>
      </c>
      <c r="F33" s="22" t="s">
        <v>74</v>
      </c>
      <c r="G33" s="22" t="s">
        <v>387</v>
      </c>
      <c r="H33" s="22">
        <v>1200</v>
      </c>
      <c r="I33" s="22" t="s">
        <v>515</v>
      </c>
      <c r="J33" s="22" t="s">
        <v>515</v>
      </c>
      <c r="K33" s="23" t="s">
        <v>515</v>
      </c>
      <c r="L33" s="23"/>
    </row>
    <row r="34" spans="1:12" ht="12.75">
      <c r="A34" s="42" t="s">
        <v>33</v>
      </c>
      <c r="B34" s="22"/>
      <c r="C34" s="22"/>
      <c r="D34" s="22"/>
      <c r="E34" s="225"/>
      <c r="F34" s="22"/>
      <c r="G34" s="22"/>
      <c r="H34" s="22"/>
      <c r="I34" s="22"/>
      <c r="J34" s="22"/>
      <c r="K34" s="23"/>
      <c r="L34" s="23"/>
    </row>
    <row r="35" spans="1:12" ht="12.75">
      <c r="A35" s="249" t="s">
        <v>182</v>
      </c>
      <c r="B35" s="250"/>
      <c r="C35" s="250"/>
      <c r="D35" s="250"/>
      <c r="E35" s="250"/>
      <c r="F35" s="250"/>
      <c r="G35" s="250"/>
      <c r="H35" s="250"/>
      <c r="I35" s="250"/>
      <c r="J35" s="250"/>
      <c r="K35" s="250"/>
      <c r="L35" s="248"/>
    </row>
    <row r="36" spans="1:12" s="39" customFormat="1" ht="114.75">
      <c r="A36" s="47">
        <v>1</v>
      </c>
      <c r="B36" s="37" t="s">
        <v>339</v>
      </c>
      <c r="C36" s="37" t="s">
        <v>340</v>
      </c>
      <c r="D36" s="38">
        <v>2400</v>
      </c>
      <c r="E36" s="38" t="s">
        <v>341</v>
      </c>
      <c r="F36" s="37" t="s">
        <v>74</v>
      </c>
      <c r="G36" s="38" t="s">
        <v>387</v>
      </c>
      <c r="H36" s="38">
        <v>2400</v>
      </c>
      <c r="I36" s="37" t="s">
        <v>342</v>
      </c>
      <c r="J36" s="37" t="s">
        <v>187</v>
      </c>
      <c r="K36" s="37" t="s">
        <v>188</v>
      </c>
      <c r="L36" s="37" t="s">
        <v>343</v>
      </c>
    </row>
    <row r="37" spans="1:12" s="39" customFormat="1" ht="89.25">
      <c r="A37" s="47">
        <v>2</v>
      </c>
      <c r="B37" s="37" t="s">
        <v>344</v>
      </c>
      <c r="C37" s="37" t="s">
        <v>346</v>
      </c>
      <c r="D37" s="38">
        <v>400.30399999999997</v>
      </c>
      <c r="E37" s="38" t="s">
        <v>347</v>
      </c>
      <c r="F37" s="37" t="s">
        <v>74</v>
      </c>
      <c r="G37" s="38" t="s">
        <v>387</v>
      </c>
      <c r="H37" s="40">
        <v>400.30399999999997</v>
      </c>
      <c r="I37" s="37" t="s">
        <v>453</v>
      </c>
      <c r="J37" s="37" t="s">
        <v>345</v>
      </c>
      <c r="K37" s="37" t="s">
        <v>188</v>
      </c>
      <c r="L37" s="37" t="s">
        <v>348</v>
      </c>
    </row>
    <row r="38" spans="1:12" s="39" customFormat="1" ht="114.75">
      <c r="A38" s="47">
        <v>3</v>
      </c>
      <c r="B38" s="37" t="s">
        <v>339</v>
      </c>
      <c r="C38" s="37" t="s">
        <v>535</v>
      </c>
      <c r="D38" s="38">
        <v>2400</v>
      </c>
      <c r="E38" s="38" t="s">
        <v>363</v>
      </c>
      <c r="F38" s="37" t="s">
        <v>74</v>
      </c>
      <c r="G38" s="38" t="s">
        <v>387</v>
      </c>
      <c r="H38" s="38">
        <v>2400</v>
      </c>
      <c r="I38" s="37" t="s">
        <v>453</v>
      </c>
      <c r="J38" s="37" t="s">
        <v>187</v>
      </c>
      <c r="K38" s="37" t="s">
        <v>188</v>
      </c>
      <c r="L38" s="37" t="s">
        <v>343</v>
      </c>
    </row>
    <row r="39" spans="1:12" s="39" customFormat="1" ht="89.25">
      <c r="A39" s="47">
        <v>4</v>
      </c>
      <c r="B39" s="37" t="s">
        <v>344</v>
      </c>
      <c r="C39" s="37" t="s">
        <v>349</v>
      </c>
      <c r="D39" s="38">
        <v>403.637</v>
      </c>
      <c r="E39" s="38" t="s">
        <v>350</v>
      </c>
      <c r="F39" s="37" t="s">
        <v>74</v>
      </c>
      <c r="G39" s="38" t="s">
        <v>387</v>
      </c>
      <c r="H39" s="40">
        <v>403.637</v>
      </c>
      <c r="I39" s="37" t="s">
        <v>186</v>
      </c>
      <c r="J39" s="37" t="s">
        <v>351</v>
      </c>
      <c r="K39" s="37" t="s">
        <v>188</v>
      </c>
      <c r="L39" s="37" t="s">
        <v>352</v>
      </c>
    </row>
    <row r="40" spans="1:12" s="39" customFormat="1" ht="63.75">
      <c r="A40" s="212">
        <v>5</v>
      </c>
      <c r="B40" s="213" t="s">
        <v>659</v>
      </c>
      <c r="C40" s="213" t="s">
        <v>669</v>
      </c>
      <c r="D40" s="215">
        <v>50</v>
      </c>
      <c r="E40" s="214" t="s">
        <v>660</v>
      </c>
      <c r="F40" s="213" t="s">
        <v>74</v>
      </c>
      <c r="G40" s="214" t="s">
        <v>387</v>
      </c>
      <c r="H40" s="213" t="s">
        <v>671</v>
      </c>
      <c r="I40" s="213"/>
      <c r="J40" s="213" t="s">
        <v>675</v>
      </c>
      <c r="K40" s="213"/>
      <c r="L40" s="213"/>
    </row>
    <row r="41" spans="1:12" s="39" customFormat="1" ht="76.5">
      <c r="A41" s="212">
        <v>6</v>
      </c>
      <c r="B41" s="213" t="s">
        <v>662</v>
      </c>
      <c r="C41" s="213" t="s">
        <v>672</v>
      </c>
      <c r="D41" s="216" t="s">
        <v>684</v>
      </c>
      <c r="E41" s="213" t="s">
        <v>661</v>
      </c>
      <c r="F41" s="213" t="s">
        <v>74</v>
      </c>
      <c r="G41" s="214" t="s">
        <v>387</v>
      </c>
      <c r="H41" s="213" t="s">
        <v>673</v>
      </c>
      <c r="I41" s="213"/>
      <c r="J41" s="213" t="s">
        <v>674</v>
      </c>
      <c r="K41" s="213"/>
      <c r="L41" s="213"/>
    </row>
    <row r="42" spans="1:12" s="39" customFormat="1" ht="127.5">
      <c r="A42" s="212">
        <v>7</v>
      </c>
      <c r="B42" s="213" t="s">
        <v>663</v>
      </c>
      <c r="C42" s="213" t="s">
        <v>669</v>
      </c>
      <c r="D42" s="213">
        <v>1955</v>
      </c>
      <c r="E42" s="213" t="s">
        <v>664</v>
      </c>
      <c r="F42" s="213" t="s">
        <v>74</v>
      </c>
      <c r="G42" s="214" t="s">
        <v>387</v>
      </c>
      <c r="H42" s="213" t="s">
        <v>677</v>
      </c>
      <c r="I42" s="213"/>
      <c r="J42" s="213" t="s">
        <v>678</v>
      </c>
      <c r="K42" s="213"/>
      <c r="L42" s="213"/>
    </row>
    <row r="43" spans="1:12" s="39" customFormat="1" ht="51">
      <c r="A43" s="212">
        <v>8</v>
      </c>
      <c r="B43" s="213" t="s">
        <v>665</v>
      </c>
      <c r="C43" s="213" t="s">
        <v>670</v>
      </c>
      <c r="D43" s="213">
        <v>120</v>
      </c>
      <c r="E43" s="213" t="s">
        <v>667</v>
      </c>
      <c r="F43" s="213" t="s">
        <v>74</v>
      </c>
      <c r="G43" s="214" t="s">
        <v>387</v>
      </c>
      <c r="H43" s="213" t="s">
        <v>679</v>
      </c>
      <c r="I43" s="213"/>
      <c r="J43" s="213" t="s">
        <v>680</v>
      </c>
      <c r="K43" s="213"/>
      <c r="L43" s="213"/>
    </row>
    <row r="44" spans="1:12" s="39" customFormat="1" ht="89.25">
      <c r="A44" s="212">
        <v>9</v>
      </c>
      <c r="B44" s="213" t="s">
        <v>666</v>
      </c>
      <c r="C44" s="213" t="s">
        <v>670</v>
      </c>
      <c r="D44" s="213">
        <v>300</v>
      </c>
      <c r="E44" s="213" t="s">
        <v>668</v>
      </c>
      <c r="F44" s="213" t="s">
        <v>74</v>
      </c>
      <c r="G44" s="214" t="s">
        <v>387</v>
      </c>
      <c r="H44" s="213" t="s">
        <v>681</v>
      </c>
      <c r="I44" s="213"/>
      <c r="J44" s="213" t="s">
        <v>682</v>
      </c>
      <c r="K44" s="213"/>
      <c r="L44" s="213"/>
    </row>
    <row r="45" spans="1:12" ht="12.75">
      <c r="A45" s="251" t="s">
        <v>195</v>
      </c>
      <c r="B45" s="250"/>
      <c r="C45" s="250"/>
      <c r="D45" s="250"/>
      <c r="E45" s="250"/>
      <c r="F45" s="250"/>
      <c r="G45" s="250"/>
      <c r="H45" s="250"/>
      <c r="I45" s="250"/>
      <c r="J45" s="250"/>
      <c r="K45" s="250"/>
      <c r="L45" s="248"/>
    </row>
    <row r="46" spans="1:12" s="27" customFormat="1" ht="38.25">
      <c r="A46" s="43">
        <v>1</v>
      </c>
      <c r="B46" s="28" t="s">
        <v>399</v>
      </c>
      <c r="C46" s="28" t="s">
        <v>400</v>
      </c>
      <c r="D46" s="28">
        <v>1000</v>
      </c>
      <c r="E46" s="227">
        <v>2021</v>
      </c>
      <c r="F46" s="28" t="s">
        <v>74</v>
      </c>
      <c r="G46" s="28" t="s">
        <v>587</v>
      </c>
      <c r="H46" s="28">
        <v>750</v>
      </c>
      <c r="I46" s="28" t="s">
        <v>193</v>
      </c>
      <c r="J46" s="28" t="s">
        <v>401</v>
      </c>
      <c r="K46" s="28" t="s">
        <v>589</v>
      </c>
      <c r="L46" s="28"/>
    </row>
    <row r="47" spans="1:12" s="27" customFormat="1" ht="25.5">
      <c r="A47" s="43">
        <v>2</v>
      </c>
      <c r="B47" s="28" t="s">
        <v>402</v>
      </c>
      <c r="C47" s="28" t="s">
        <v>391</v>
      </c>
      <c r="D47" s="28">
        <v>350</v>
      </c>
      <c r="E47" s="227">
        <v>2021</v>
      </c>
      <c r="F47" s="28" t="s">
        <v>74</v>
      </c>
      <c r="G47" s="28" t="s">
        <v>587</v>
      </c>
      <c r="H47" s="28">
        <v>262.5</v>
      </c>
      <c r="I47" s="28" t="s">
        <v>193</v>
      </c>
      <c r="J47" s="28" t="s">
        <v>403</v>
      </c>
      <c r="K47" s="28" t="s">
        <v>589</v>
      </c>
      <c r="L47" s="28"/>
    </row>
    <row r="48" spans="1:12" s="27" customFormat="1" ht="140.25">
      <c r="A48" s="43">
        <v>3</v>
      </c>
      <c r="B48" s="28" t="s">
        <v>406</v>
      </c>
      <c r="C48" s="28" t="s">
        <v>394</v>
      </c>
      <c r="D48" s="28">
        <v>1500</v>
      </c>
      <c r="E48" s="227">
        <v>2021</v>
      </c>
      <c r="F48" s="28" t="s">
        <v>74</v>
      </c>
      <c r="G48" s="28" t="s">
        <v>587</v>
      </c>
      <c r="H48" s="28">
        <v>1200</v>
      </c>
      <c r="I48" s="28" t="s">
        <v>407</v>
      </c>
      <c r="J48" s="33" t="s">
        <v>408</v>
      </c>
      <c r="K48" s="28" t="s">
        <v>589</v>
      </c>
      <c r="L48" s="28"/>
    </row>
    <row r="49" spans="1:12" s="34" customFormat="1" ht="38.25">
      <c r="A49" s="43">
        <v>4</v>
      </c>
      <c r="B49" s="28" t="s">
        <v>416</v>
      </c>
      <c r="C49" s="28" t="s">
        <v>413</v>
      </c>
      <c r="D49" s="28">
        <v>75</v>
      </c>
      <c r="E49" s="227">
        <v>2021</v>
      </c>
      <c r="F49" s="28" t="s">
        <v>74</v>
      </c>
      <c r="G49" s="28" t="s">
        <v>587</v>
      </c>
      <c r="H49" s="28">
        <v>56.6</v>
      </c>
      <c r="I49" s="28" t="s">
        <v>417</v>
      </c>
      <c r="J49" s="33" t="s">
        <v>418</v>
      </c>
      <c r="K49" s="28" t="s">
        <v>589</v>
      </c>
      <c r="L49" s="28"/>
    </row>
    <row r="50" spans="1:12" s="26" customFormat="1" ht="25.5">
      <c r="A50" s="43">
        <v>5</v>
      </c>
      <c r="B50" s="28" t="s">
        <v>464</v>
      </c>
      <c r="C50" s="28" t="s">
        <v>454</v>
      </c>
      <c r="D50" s="28">
        <v>300</v>
      </c>
      <c r="E50" s="229">
        <v>44561</v>
      </c>
      <c r="F50" s="28" t="s">
        <v>74</v>
      </c>
      <c r="G50" s="28" t="s">
        <v>587</v>
      </c>
      <c r="H50" s="28">
        <v>250</v>
      </c>
      <c r="I50" s="28" t="s">
        <v>193</v>
      </c>
      <c r="J50" s="28" t="s">
        <v>463</v>
      </c>
      <c r="K50" s="28" t="s">
        <v>589</v>
      </c>
      <c r="L50" s="28"/>
    </row>
    <row r="51" spans="1:12" s="26" customFormat="1" ht="25.5">
      <c r="A51" s="43">
        <v>6</v>
      </c>
      <c r="B51" s="28" t="s">
        <v>465</v>
      </c>
      <c r="C51" s="28" t="s">
        <v>454</v>
      </c>
      <c r="D51" s="28">
        <v>300</v>
      </c>
      <c r="E51" s="229">
        <v>44926</v>
      </c>
      <c r="F51" s="28" t="s">
        <v>74</v>
      </c>
      <c r="G51" s="28" t="s">
        <v>587</v>
      </c>
      <c r="H51" s="28">
        <v>250</v>
      </c>
      <c r="I51" s="28" t="s">
        <v>193</v>
      </c>
      <c r="J51" s="28" t="s">
        <v>463</v>
      </c>
      <c r="K51" s="28" t="s">
        <v>589</v>
      </c>
      <c r="L51" s="28"/>
    </row>
    <row r="52" spans="1:12" s="27" customFormat="1" ht="38.25">
      <c r="A52" s="43">
        <v>7</v>
      </c>
      <c r="B52" s="28" t="s">
        <v>590</v>
      </c>
      <c r="C52" s="28" t="s">
        <v>394</v>
      </c>
      <c r="D52" s="28">
        <v>1500</v>
      </c>
      <c r="E52" s="227">
        <v>2022</v>
      </c>
      <c r="F52" s="28" t="s">
        <v>74</v>
      </c>
      <c r="G52" s="28" t="s">
        <v>587</v>
      </c>
      <c r="H52" s="28">
        <v>1200</v>
      </c>
      <c r="I52" s="28" t="s">
        <v>193</v>
      </c>
      <c r="J52" s="33" t="s">
        <v>410</v>
      </c>
      <c r="K52" s="28" t="s">
        <v>591</v>
      </c>
      <c r="L52" s="28"/>
    </row>
    <row r="53" spans="1:12" s="26" customFormat="1" ht="25.5">
      <c r="A53" s="44">
        <v>8</v>
      </c>
      <c r="B53" s="32" t="s">
        <v>472</v>
      </c>
      <c r="C53" s="32" t="s">
        <v>454</v>
      </c>
      <c r="D53" s="32">
        <v>200</v>
      </c>
      <c r="E53" s="230">
        <v>44926</v>
      </c>
      <c r="F53" s="32" t="s">
        <v>74</v>
      </c>
      <c r="G53" s="28" t="s">
        <v>587</v>
      </c>
      <c r="H53" s="32">
        <v>150</v>
      </c>
      <c r="I53" s="32" t="s">
        <v>193</v>
      </c>
      <c r="J53" s="32" t="s">
        <v>471</v>
      </c>
      <c r="K53" s="32"/>
      <c r="L53" s="32"/>
    </row>
    <row r="54" spans="1:12" s="141" customFormat="1" ht="27" customHeight="1">
      <c r="A54" s="139">
        <v>9</v>
      </c>
      <c r="B54" s="140" t="s">
        <v>406</v>
      </c>
      <c r="C54" s="36" t="s">
        <v>454</v>
      </c>
      <c r="D54" s="140">
        <v>1500</v>
      </c>
      <c r="E54" s="228">
        <v>44926</v>
      </c>
      <c r="F54" s="36" t="s">
        <v>74</v>
      </c>
      <c r="G54" s="28" t="s">
        <v>587</v>
      </c>
      <c r="H54" s="140">
        <v>1200</v>
      </c>
      <c r="I54" s="140" t="s">
        <v>407</v>
      </c>
      <c r="J54" s="140"/>
      <c r="K54" s="140"/>
      <c r="L54" s="140"/>
    </row>
    <row r="55" spans="1:12" s="27" customFormat="1" ht="78" customHeight="1">
      <c r="A55" s="43">
        <v>10</v>
      </c>
      <c r="B55" s="28" t="s">
        <v>404</v>
      </c>
      <c r="C55" s="28" t="s">
        <v>391</v>
      </c>
      <c r="D55" s="28">
        <v>350</v>
      </c>
      <c r="E55" s="227">
        <v>2023</v>
      </c>
      <c r="F55" s="28" t="s">
        <v>74</v>
      </c>
      <c r="G55" s="28" t="s">
        <v>587</v>
      </c>
      <c r="H55" s="28">
        <v>300</v>
      </c>
      <c r="I55" s="28" t="s">
        <v>193</v>
      </c>
      <c r="J55" s="31" t="s">
        <v>405</v>
      </c>
      <c r="K55" s="32" t="s">
        <v>589</v>
      </c>
      <c r="L55" s="28"/>
    </row>
    <row r="56" spans="1:12" s="27" customFormat="1" ht="25.5">
      <c r="A56" s="43">
        <v>11</v>
      </c>
      <c r="B56" s="28" t="s">
        <v>409</v>
      </c>
      <c r="C56" s="28" t="s">
        <v>394</v>
      </c>
      <c r="D56" s="28">
        <v>1500</v>
      </c>
      <c r="E56" s="227">
        <v>2023</v>
      </c>
      <c r="F56" s="28" t="s">
        <v>74</v>
      </c>
      <c r="G56" s="28" t="s">
        <v>587</v>
      </c>
      <c r="H56" s="28">
        <v>1200</v>
      </c>
      <c r="I56" s="28" t="s">
        <v>193</v>
      </c>
      <c r="J56" s="33" t="s">
        <v>411</v>
      </c>
      <c r="K56" s="28" t="s">
        <v>392</v>
      </c>
      <c r="L56" s="28"/>
    </row>
    <row r="57" spans="1:12" s="26" customFormat="1" ht="25.5">
      <c r="A57" s="43">
        <v>12</v>
      </c>
      <c r="B57" s="28" t="s">
        <v>466</v>
      </c>
      <c r="C57" s="28" t="s">
        <v>454</v>
      </c>
      <c r="D57" s="28">
        <v>300</v>
      </c>
      <c r="E57" s="229">
        <v>45291</v>
      </c>
      <c r="F57" s="28" t="s">
        <v>74</v>
      </c>
      <c r="G57" s="28" t="s">
        <v>587</v>
      </c>
      <c r="H57" s="28">
        <v>250</v>
      </c>
      <c r="I57" s="28" t="s">
        <v>193</v>
      </c>
      <c r="J57" s="28" t="s">
        <v>463</v>
      </c>
      <c r="K57" s="28" t="s">
        <v>589</v>
      </c>
      <c r="L57" s="28"/>
    </row>
    <row r="58" spans="1:12" s="26" customFormat="1" ht="25.5">
      <c r="A58" s="43">
        <v>13</v>
      </c>
      <c r="B58" s="28" t="s">
        <v>467</v>
      </c>
      <c r="C58" s="28" t="s">
        <v>454</v>
      </c>
      <c r="D58" s="28">
        <v>300</v>
      </c>
      <c r="E58" s="229">
        <v>45657</v>
      </c>
      <c r="F58" s="28" t="s">
        <v>74</v>
      </c>
      <c r="G58" s="28" t="s">
        <v>587</v>
      </c>
      <c r="H58" s="28">
        <v>250</v>
      </c>
      <c r="I58" s="28" t="s">
        <v>193</v>
      </c>
      <c r="J58" s="28" t="s">
        <v>463</v>
      </c>
      <c r="K58" s="28" t="s">
        <v>589</v>
      </c>
      <c r="L58" s="28"/>
    </row>
    <row r="59" spans="1:12" s="26" customFormat="1" ht="25.5">
      <c r="A59" s="43">
        <v>14</v>
      </c>
      <c r="B59" s="28" t="s">
        <v>467</v>
      </c>
      <c r="C59" s="28" t="s">
        <v>454</v>
      </c>
      <c r="D59" s="28">
        <v>300</v>
      </c>
      <c r="E59" s="229">
        <v>46022</v>
      </c>
      <c r="F59" s="28" t="s">
        <v>74</v>
      </c>
      <c r="G59" s="28" t="s">
        <v>587</v>
      </c>
      <c r="H59" s="28">
        <v>250</v>
      </c>
      <c r="I59" s="28" t="s">
        <v>193</v>
      </c>
      <c r="J59" s="28" t="s">
        <v>463</v>
      </c>
      <c r="K59" s="28" t="s">
        <v>589</v>
      </c>
      <c r="L59" s="28"/>
    </row>
    <row r="60" spans="1:12" s="26" customFormat="1" ht="25.5">
      <c r="A60" s="43">
        <v>15</v>
      </c>
      <c r="B60" s="28" t="s">
        <v>468</v>
      </c>
      <c r="C60" s="28" t="s">
        <v>454</v>
      </c>
      <c r="D60" s="28">
        <v>300</v>
      </c>
      <c r="E60" s="229">
        <v>46387</v>
      </c>
      <c r="F60" s="28" t="s">
        <v>74</v>
      </c>
      <c r="G60" s="28" t="s">
        <v>587</v>
      </c>
      <c r="H60" s="28">
        <v>250</v>
      </c>
      <c r="I60" s="28" t="s">
        <v>193</v>
      </c>
      <c r="J60" s="28" t="s">
        <v>463</v>
      </c>
      <c r="K60" s="28" t="s">
        <v>589</v>
      </c>
      <c r="L60" s="28"/>
    </row>
    <row r="61" spans="1:12" s="26" customFormat="1" ht="25.5">
      <c r="A61" s="43">
        <v>16</v>
      </c>
      <c r="B61" s="28" t="s">
        <v>468</v>
      </c>
      <c r="C61" s="28" t="s">
        <v>454</v>
      </c>
      <c r="D61" s="28">
        <v>300</v>
      </c>
      <c r="E61" s="229">
        <v>46752</v>
      </c>
      <c r="F61" s="28" t="s">
        <v>74</v>
      </c>
      <c r="G61" s="28" t="s">
        <v>587</v>
      </c>
      <c r="H61" s="28">
        <v>250</v>
      </c>
      <c r="I61" s="28" t="s">
        <v>193</v>
      </c>
      <c r="J61" s="28" t="s">
        <v>463</v>
      </c>
      <c r="K61" s="28" t="s">
        <v>589</v>
      </c>
      <c r="L61" s="28"/>
    </row>
    <row r="62" spans="1:12" s="26" customFormat="1" ht="25.5">
      <c r="A62" s="43">
        <v>17</v>
      </c>
      <c r="B62" s="28" t="s">
        <v>469</v>
      </c>
      <c r="C62" s="28" t="s">
        <v>454</v>
      </c>
      <c r="D62" s="28">
        <v>300</v>
      </c>
      <c r="E62" s="229">
        <v>47118</v>
      </c>
      <c r="F62" s="28" t="s">
        <v>74</v>
      </c>
      <c r="G62" s="28" t="s">
        <v>587</v>
      </c>
      <c r="H62" s="28">
        <v>250</v>
      </c>
      <c r="I62" s="28" t="s">
        <v>193</v>
      </c>
      <c r="J62" s="28" t="s">
        <v>463</v>
      </c>
      <c r="K62" s="28" t="s">
        <v>589</v>
      </c>
      <c r="L62" s="28"/>
    </row>
    <row r="63" spans="1:12" s="26" customFormat="1" ht="25.5">
      <c r="A63" s="43">
        <v>18</v>
      </c>
      <c r="B63" s="28" t="s">
        <v>469</v>
      </c>
      <c r="C63" s="28" t="s">
        <v>454</v>
      </c>
      <c r="D63" s="28">
        <v>300</v>
      </c>
      <c r="E63" s="229">
        <v>47483</v>
      </c>
      <c r="F63" s="28" t="s">
        <v>74</v>
      </c>
      <c r="G63" s="28" t="s">
        <v>587</v>
      </c>
      <c r="H63" s="28">
        <v>250</v>
      </c>
      <c r="I63" s="28" t="s">
        <v>193</v>
      </c>
      <c r="J63" s="28" t="s">
        <v>463</v>
      </c>
      <c r="K63" s="28" t="s">
        <v>589</v>
      </c>
      <c r="L63" s="28"/>
    </row>
    <row r="64" spans="1:12" s="26" customFormat="1" ht="25.5">
      <c r="A64" s="43">
        <v>19</v>
      </c>
      <c r="B64" s="28" t="s">
        <v>470</v>
      </c>
      <c r="C64" s="28" t="s">
        <v>454</v>
      </c>
      <c r="D64" s="28">
        <v>300</v>
      </c>
      <c r="E64" s="229">
        <v>47848</v>
      </c>
      <c r="F64" s="28" t="s">
        <v>74</v>
      </c>
      <c r="G64" s="28" t="s">
        <v>587</v>
      </c>
      <c r="H64" s="28">
        <v>250</v>
      </c>
      <c r="I64" s="28" t="s">
        <v>193</v>
      </c>
      <c r="J64" s="33" t="s">
        <v>470</v>
      </c>
      <c r="K64" s="28" t="s">
        <v>589</v>
      </c>
      <c r="L64" s="28"/>
    </row>
  </sheetData>
  <mergeCells count="20">
    <mergeCell ref="A35:L35"/>
    <mergeCell ref="A45:L45"/>
    <mergeCell ref="A5:L5"/>
    <mergeCell ref="A11:L11"/>
    <mergeCell ref="A21:L21"/>
    <mergeCell ref="A24:L24"/>
    <mergeCell ref="A27:L27"/>
    <mergeCell ref="A32:L32"/>
    <mergeCell ref="K3:K4"/>
    <mergeCell ref="L3:L4"/>
    <mergeCell ref="A1:J1"/>
    <mergeCell ref="A3:A4"/>
    <mergeCell ref="B3:B4"/>
    <mergeCell ref="C3:C4"/>
    <mergeCell ref="D3:D4"/>
    <mergeCell ref="E3:E4"/>
    <mergeCell ref="F3:F4"/>
    <mergeCell ref="G3:H3"/>
    <mergeCell ref="I3:I4"/>
    <mergeCell ref="J3:J4"/>
  </mergeCells>
  <printOptions horizontalCentered="1" gridLines="1"/>
  <pageMargins left="0.11811023622047245" right="0.19685039370078741" top="0.35433070866141736" bottom="0.35433070866141736" header="0" footer="0"/>
  <pageSetup paperSize="9" scale="50" fitToHeight="0" pageOrder="overThenDown" orientation="landscape" cellComments="atEn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outlinePr summaryBelow="0" summaryRight="0"/>
  </sheetPr>
  <dimension ref="A1:I1109"/>
  <sheetViews>
    <sheetView workbookViewId="0">
      <pane xSplit="1" ySplit="4" topLeftCell="B5" activePane="bottomRight" state="frozen"/>
      <selection pane="topRight" activeCell="B1" sqref="B1"/>
      <selection pane="bottomLeft" activeCell="A5" sqref="A5"/>
      <selection pane="bottomRight" activeCell="B5" sqref="B5"/>
    </sheetView>
  </sheetViews>
  <sheetFormatPr defaultColWidth="14.42578125" defaultRowHeight="15.75" customHeight="1"/>
  <cols>
    <col min="1" max="1" width="6.28515625" style="51" customWidth="1"/>
    <col min="2" max="2" width="55.28515625" style="51" customWidth="1"/>
    <col min="3" max="3" width="10.28515625" style="51" customWidth="1"/>
    <col min="4" max="4" width="12" style="51" customWidth="1"/>
    <col min="5" max="5" width="30.28515625" style="53" customWidth="1"/>
    <col min="6" max="6" width="40.7109375" style="71" customWidth="1"/>
    <col min="7" max="7" width="14.42578125" style="78"/>
    <col min="8" max="9" width="14.42578125" style="50"/>
    <col min="10" max="16384" width="14.42578125" style="51"/>
  </cols>
  <sheetData>
    <row r="1" spans="1:9" ht="45" customHeight="1">
      <c r="A1" s="263" t="s">
        <v>1</v>
      </c>
      <c r="B1" s="263"/>
      <c r="C1" s="263"/>
      <c r="D1" s="263"/>
      <c r="E1" s="263"/>
      <c r="F1" s="263"/>
    </row>
    <row r="2" spans="1:9" ht="12.75">
      <c r="A2" s="52"/>
      <c r="F2" s="96"/>
    </row>
    <row r="3" spans="1:9" ht="38.25">
      <c r="A3" s="54" t="s">
        <v>3</v>
      </c>
      <c r="B3" s="54" t="s">
        <v>19</v>
      </c>
      <c r="C3" s="54" t="s">
        <v>20</v>
      </c>
      <c r="D3" s="54" t="s">
        <v>21</v>
      </c>
      <c r="E3" s="83" t="s">
        <v>22</v>
      </c>
      <c r="F3" s="90" t="s">
        <v>23</v>
      </c>
    </row>
    <row r="4" spans="1:9" ht="12.75" customHeight="1">
      <c r="A4" s="264" t="s">
        <v>25</v>
      </c>
      <c r="B4" s="265"/>
      <c r="C4" s="265"/>
      <c r="D4" s="265"/>
      <c r="E4" s="265"/>
      <c r="F4" s="266"/>
    </row>
    <row r="5" spans="1:9" s="57" customFormat="1" ht="38.25">
      <c r="A5" s="54">
        <v>1</v>
      </c>
      <c r="B5" s="55" t="s">
        <v>38</v>
      </c>
      <c r="C5" s="55">
        <v>100</v>
      </c>
      <c r="D5" s="55" t="s">
        <v>40</v>
      </c>
      <c r="E5" s="83" t="s">
        <v>538</v>
      </c>
      <c r="F5" s="91" t="s">
        <v>44</v>
      </c>
      <c r="G5" s="79"/>
      <c r="H5" s="56"/>
      <c r="I5" s="56"/>
    </row>
    <row r="6" spans="1:9" s="56" customFormat="1" ht="12.75">
      <c r="A6" s="58">
        <v>2</v>
      </c>
      <c r="B6" s="59" t="s">
        <v>615</v>
      </c>
      <c r="C6" s="59">
        <v>400</v>
      </c>
      <c r="D6" s="59" t="s">
        <v>474</v>
      </c>
      <c r="E6" s="84">
        <v>2021</v>
      </c>
      <c r="F6" s="67" t="s">
        <v>475</v>
      </c>
      <c r="G6" s="79"/>
    </row>
    <row r="7" spans="1:9" s="56" customFormat="1" ht="51">
      <c r="A7" s="102">
        <v>3</v>
      </c>
      <c r="B7" s="103" t="s">
        <v>624</v>
      </c>
      <c r="C7" s="103">
        <v>120</v>
      </c>
      <c r="D7" s="103" t="s">
        <v>54</v>
      </c>
      <c r="E7" s="104">
        <v>2021</v>
      </c>
      <c r="F7" s="105" t="s">
        <v>478</v>
      </c>
      <c r="G7" s="79"/>
    </row>
    <row r="8" spans="1:9" s="56" customFormat="1" ht="25.5">
      <c r="A8" s="58">
        <v>4</v>
      </c>
      <c r="B8" s="59" t="s">
        <v>540</v>
      </c>
      <c r="C8" s="59">
        <v>3.9</v>
      </c>
      <c r="D8" s="59" t="s">
        <v>40</v>
      </c>
      <c r="E8" s="84">
        <v>2021</v>
      </c>
      <c r="F8" s="67" t="s">
        <v>510</v>
      </c>
      <c r="G8" s="79"/>
    </row>
    <row r="9" spans="1:9" s="50" customFormat="1" ht="38.25">
      <c r="A9" s="58">
        <v>5</v>
      </c>
      <c r="B9" s="59" t="s">
        <v>620</v>
      </c>
      <c r="C9" s="59"/>
      <c r="D9" s="59"/>
      <c r="E9" s="85">
        <v>44561</v>
      </c>
      <c r="F9" s="67" t="s">
        <v>74</v>
      </c>
      <c r="G9" s="78"/>
    </row>
    <row r="10" spans="1:9" s="50" customFormat="1" ht="38.25">
      <c r="A10" s="58">
        <v>6</v>
      </c>
      <c r="B10" s="59" t="s">
        <v>619</v>
      </c>
      <c r="C10" s="59"/>
      <c r="D10" s="59"/>
      <c r="E10" s="89">
        <v>44561</v>
      </c>
      <c r="F10" s="67" t="s">
        <v>74</v>
      </c>
      <c r="G10" s="78"/>
    </row>
    <row r="11" spans="1:9" s="50" customFormat="1" ht="25.5">
      <c r="A11" s="135">
        <v>7</v>
      </c>
      <c r="B11" s="136" t="s">
        <v>688</v>
      </c>
      <c r="C11" s="142">
        <v>5.19</v>
      </c>
      <c r="D11" s="136" t="s">
        <v>40</v>
      </c>
      <c r="E11" s="137" t="s">
        <v>96</v>
      </c>
      <c r="F11" s="143" t="s">
        <v>74</v>
      </c>
      <c r="G11" s="78"/>
    </row>
    <row r="12" spans="1:9" s="50" customFormat="1" ht="38.25">
      <c r="A12" s="135">
        <v>8</v>
      </c>
      <c r="B12" s="136" t="s">
        <v>689</v>
      </c>
      <c r="C12" s="142">
        <v>4.16</v>
      </c>
      <c r="D12" s="136" t="s">
        <v>40</v>
      </c>
      <c r="E12" s="138">
        <v>2022</v>
      </c>
      <c r="F12" s="143" t="s">
        <v>74</v>
      </c>
      <c r="G12" s="78"/>
    </row>
    <row r="13" spans="1:9" s="50" customFormat="1" ht="12.75">
      <c r="A13" s="58">
        <v>9</v>
      </c>
      <c r="B13" s="59" t="s">
        <v>541</v>
      </c>
      <c r="C13" s="59"/>
      <c r="D13" s="59"/>
      <c r="E13" s="60">
        <v>44561</v>
      </c>
      <c r="F13" s="67" t="s">
        <v>74</v>
      </c>
      <c r="G13" s="78"/>
    </row>
    <row r="14" spans="1:9" s="56" customFormat="1" ht="12.75">
      <c r="A14" s="58">
        <v>10</v>
      </c>
      <c r="B14" s="59" t="s">
        <v>511</v>
      </c>
      <c r="C14" s="59">
        <v>2.2999999999999998</v>
      </c>
      <c r="D14" s="59" t="s">
        <v>40</v>
      </c>
      <c r="E14" s="84">
        <v>2022</v>
      </c>
      <c r="F14" s="67" t="s">
        <v>512</v>
      </c>
      <c r="G14" s="79"/>
    </row>
    <row r="15" spans="1:9" s="56" customFormat="1" ht="25.5">
      <c r="A15" s="58">
        <v>11</v>
      </c>
      <c r="B15" s="59" t="s">
        <v>481</v>
      </c>
      <c r="C15" s="59">
        <v>3.5</v>
      </c>
      <c r="D15" s="59" t="s">
        <v>40</v>
      </c>
      <c r="E15" s="84">
        <v>2022</v>
      </c>
      <c r="F15" s="67" t="s">
        <v>482</v>
      </c>
      <c r="G15" s="79"/>
    </row>
    <row r="16" spans="1:9" s="56" customFormat="1" ht="25.5">
      <c r="A16" s="58">
        <v>12</v>
      </c>
      <c r="B16" s="59" t="s">
        <v>551</v>
      </c>
      <c r="C16" s="59">
        <v>1</v>
      </c>
      <c r="D16" s="59" t="s">
        <v>476</v>
      </c>
      <c r="E16" s="84">
        <v>2022</v>
      </c>
      <c r="F16" s="67" t="s">
        <v>477</v>
      </c>
      <c r="G16" s="79"/>
    </row>
    <row r="17" spans="1:9" s="56" customFormat="1" ht="51">
      <c r="A17" s="58">
        <v>13</v>
      </c>
      <c r="B17" s="59" t="s">
        <v>549</v>
      </c>
      <c r="C17" s="59">
        <v>6</v>
      </c>
      <c r="D17" s="59" t="s">
        <v>419</v>
      </c>
      <c r="E17" s="84" t="s">
        <v>420</v>
      </c>
      <c r="F17" s="67" t="s">
        <v>421</v>
      </c>
      <c r="G17" s="79"/>
    </row>
    <row r="18" spans="1:9" s="56" customFormat="1" ht="38.25">
      <c r="A18" s="58">
        <v>14</v>
      </c>
      <c r="B18" s="59" t="s">
        <v>625</v>
      </c>
      <c r="C18" s="59">
        <v>3.5</v>
      </c>
      <c r="D18" s="59" t="s">
        <v>40</v>
      </c>
      <c r="E18" s="84" t="s">
        <v>376</v>
      </c>
      <c r="F18" s="67" t="s">
        <v>44</v>
      </c>
      <c r="G18" s="79"/>
    </row>
    <row r="19" spans="1:9" s="56" customFormat="1" ht="38.25">
      <c r="A19" s="58">
        <v>15</v>
      </c>
      <c r="B19" s="59" t="s">
        <v>544</v>
      </c>
      <c r="C19" s="59">
        <v>2.12</v>
      </c>
      <c r="D19" s="59" t="s">
        <v>40</v>
      </c>
      <c r="E19" s="84" t="s">
        <v>423</v>
      </c>
      <c r="F19" s="67" t="s">
        <v>424</v>
      </c>
      <c r="G19" s="79"/>
    </row>
    <row r="20" spans="1:9" s="56" customFormat="1" ht="38.25">
      <c r="A20" s="58">
        <v>16</v>
      </c>
      <c r="B20" s="59" t="s">
        <v>548</v>
      </c>
      <c r="C20" s="59">
        <v>5.2</v>
      </c>
      <c r="D20" s="59" t="s">
        <v>40</v>
      </c>
      <c r="E20" s="84" t="s">
        <v>426</v>
      </c>
      <c r="F20" s="67" t="s">
        <v>427</v>
      </c>
      <c r="G20" s="79"/>
    </row>
    <row r="21" spans="1:9" s="56" customFormat="1" ht="12.75" customHeight="1">
      <c r="A21" s="58">
        <v>17</v>
      </c>
      <c r="B21" s="59" t="s">
        <v>494</v>
      </c>
      <c r="C21" s="59"/>
      <c r="D21" s="59"/>
      <c r="E21" s="84">
        <v>2023</v>
      </c>
      <c r="F21" s="67" t="s">
        <v>435</v>
      </c>
      <c r="G21" s="79"/>
    </row>
    <row r="22" spans="1:9" s="50" customFormat="1" ht="38.25">
      <c r="A22" s="58">
        <v>18</v>
      </c>
      <c r="B22" s="59" t="s">
        <v>698</v>
      </c>
      <c r="C22" s="59"/>
      <c r="D22" s="59"/>
      <c r="E22" s="85">
        <v>45291</v>
      </c>
      <c r="F22" s="67" t="s">
        <v>74</v>
      </c>
      <c r="G22" s="78"/>
    </row>
    <row r="23" spans="1:9" s="56" customFormat="1" ht="38.25">
      <c r="A23" s="58">
        <v>19</v>
      </c>
      <c r="B23" s="61" t="s">
        <v>513</v>
      </c>
      <c r="C23" s="61">
        <v>3</v>
      </c>
      <c r="D23" s="61" t="s">
        <v>40</v>
      </c>
      <c r="E23" s="86">
        <v>2023</v>
      </c>
      <c r="F23" s="67" t="s">
        <v>338</v>
      </c>
      <c r="G23" s="79"/>
    </row>
    <row r="24" spans="1:9" s="56" customFormat="1" ht="28.5" customHeight="1">
      <c r="A24" s="58">
        <v>20</v>
      </c>
      <c r="B24" s="59" t="s">
        <v>370</v>
      </c>
      <c r="C24" s="59"/>
      <c r="D24" s="59"/>
      <c r="E24" s="84" t="s">
        <v>371</v>
      </c>
      <c r="F24" s="67" t="s">
        <v>372</v>
      </c>
      <c r="G24" s="79"/>
    </row>
    <row r="25" spans="1:9" s="56" customFormat="1" ht="25.5">
      <c r="A25" s="58">
        <v>21</v>
      </c>
      <c r="B25" s="59" t="s">
        <v>495</v>
      </c>
      <c r="C25" s="59"/>
      <c r="D25" s="59"/>
      <c r="E25" s="84">
        <v>2024</v>
      </c>
      <c r="F25" s="67" t="s">
        <v>435</v>
      </c>
      <c r="G25" s="79"/>
    </row>
    <row r="26" spans="1:9" s="50" customFormat="1" ht="12.75">
      <c r="A26" s="58">
        <v>22</v>
      </c>
      <c r="B26" s="59" t="s">
        <v>699</v>
      </c>
      <c r="C26" s="59"/>
      <c r="D26" s="59"/>
      <c r="E26" s="85">
        <v>45657</v>
      </c>
      <c r="F26" s="67" t="s">
        <v>74</v>
      </c>
      <c r="G26" s="78"/>
    </row>
    <row r="27" spans="1:9" s="56" customFormat="1" ht="51">
      <c r="A27" s="58">
        <v>23</v>
      </c>
      <c r="B27" s="59" t="s">
        <v>377</v>
      </c>
      <c r="C27" s="59">
        <v>2.5</v>
      </c>
      <c r="D27" s="59" t="s">
        <v>40</v>
      </c>
      <c r="E27" s="84" t="s">
        <v>378</v>
      </c>
      <c r="F27" s="67" t="s">
        <v>379</v>
      </c>
      <c r="G27" s="79"/>
    </row>
    <row r="28" spans="1:9" s="56" customFormat="1" ht="38.25">
      <c r="A28" s="58">
        <v>24</v>
      </c>
      <c r="B28" s="59" t="s">
        <v>336</v>
      </c>
      <c r="C28" s="59">
        <v>100</v>
      </c>
      <c r="D28" s="59" t="s">
        <v>40</v>
      </c>
      <c r="E28" s="84" t="s">
        <v>337</v>
      </c>
      <c r="F28" s="67" t="s">
        <v>338</v>
      </c>
      <c r="G28" s="79"/>
    </row>
    <row r="29" spans="1:9" s="57" customFormat="1" ht="51">
      <c r="A29" s="58">
        <v>25</v>
      </c>
      <c r="B29" s="55" t="s">
        <v>29</v>
      </c>
      <c r="C29" s="55">
        <v>200</v>
      </c>
      <c r="D29" s="55" t="s">
        <v>36</v>
      </c>
      <c r="E29" s="83">
        <v>2025</v>
      </c>
      <c r="F29" s="91" t="s">
        <v>37</v>
      </c>
      <c r="G29" s="79"/>
      <c r="H29" s="56"/>
      <c r="I29" s="56"/>
    </row>
    <row r="30" spans="1:9" s="56" customFormat="1" ht="25.5">
      <c r="A30" s="58">
        <v>26</v>
      </c>
      <c r="B30" s="59" t="s">
        <v>496</v>
      </c>
      <c r="C30" s="59"/>
      <c r="D30" s="59"/>
      <c r="E30" s="84">
        <v>2025</v>
      </c>
      <c r="F30" s="67" t="s">
        <v>435</v>
      </c>
      <c r="G30" s="79"/>
    </row>
    <row r="31" spans="1:9" s="56" customFormat="1" ht="38.25">
      <c r="A31" s="58">
        <v>27</v>
      </c>
      <c r="B31" s="59" t="s">
        <v>545</v>
      </c>
      <c r="C31" s="59">
        <v>1.36</v>
      </c>
      <c r="D31" s="59" t="s">
        <v>40</v>
      </c>
      <c r="E31" s="84" t="s">
        <v>42</v>
      </c>
      <c r="F31" s="67" t="s">
        <v>44</v>
      </c>
      <c r="G31" s="79"/>
    </row>
    <row r="32" spans="1:9" s="56" customFormat="1" ht="12.75">
      <c r="A32" s="102">
        <v>28</v>
      </c>
      <c r="B32" s="103" t="s">
        <v>497</v>
      </c>
      <c r="C32" s="103">
        <v>1.7000000000000002</v>
      </c>
      <c r="D32" s="103" t="s">
        <v>40</v>
      </c>
      <c r="E32" s="104">
        <v>2022</v>
      </c>
      <c r="F32" s="105" t="s">
        <v>493</v>
      </c>
      <c r="G32" s="79"/>
    </row>
    <row r="33" spans="1:7" s="56" customFormat="1" ht="76.5">
      <c r="A33" s="58">
        <v>29</v>
      </c>
      <c r="B33" s="55" t="s">
        <v>373</v>
      </c>
      <c r="C33" s="59">
        <v>8</v>
      </c>
      <c r="D33" s="59" t="s">
        <v>40</v>
      </c>
      <c r="E33" s="84" t="s">
        <v>374</v>
      </c>
      <c r="F33" s="67" t="s">
        <v>375</v>
      </c>
      <c r="G33" s="79"/>
    </row>
    <row r="34" spans="1:7" s="56" customFormat="1" ht="12.75">
      <c r="A34" s="58">
        <v>30</v>
      </c>
      <c r="B34" s="59" t="s">
        <v>498</v>
      </c>
      <c r="C34" s="59">
        <v>0.8</v>
      </c>
      <c r="D34" s="59" t="s">
        <v>40</v>
      </c>
      <c r="E34" s="84">
        <v>2027</v>
      </c>
      <c r="F34" s="67" t="s">
        <v>493</v>
      </c>
      <c r="G34" s="79"/>
    </row>
    <row r="35" spans="1:7" s="56" customFormat="1" ht="38.25">
      <c r="A35" s="58">
        <v>31</v>
      </c>
      <c r="B35" s="59" t="s">
        <v>546</v>
      </c>
      <c r="C35" s="59">
        <v>2.86</v>
      </c>
      <c r="D35" s="59" t="s">
        <v>40</v>
      </c>
      <c r="E35" s="84" t="s">
        <v>425</v>
      </c>
      <c r="F35" s="67" t="s">
        <v>44</v>
      </c>
      <c r="G35" s="79"/>
    </row>
    <row r="36" spans="1:7" s="56" customFormat="1" ht="38.25">
      <c r="A36" s="58">
        <v>32</v>
      </c>
      <c r="B36" s="59" t="s">
        <v>547</v>
      </c>
      <c r="C36" s="59">
        <v>2.2400000000000002</v>
      </c>
      <c r="D36" s="59" t="s">
        <v>40</v>
      </c>
      <c r="E36" s="84" t="s">
        <v>425</v>
      </c>
      <c r="F36" s="67" t="s">
        <v>424</v>
      </c>
      <c r="G36" s="79"/>
    </row>
    <row r="37" spans="1:7" s="56" customFormat="1" ht="38.25">
      <c r="A37" s="58">
        <v>33</v>
      </c>
      <c r="B37" s="59" t="s">
        <v>380</v>
      </c>
      <c r="C37" s="59">
        <v>3</v>
      </c>
      <c r="D37" s="59" t="s">
        <v>40</v>
      </c>
      <c r="E37" s="84" t="s">
        <v>381</v>
      </c>
      <c r="F37" s="67" t="s">
        <v>382</v>
      </c>
      <c r="G37" s="79"/>
    </row>
    <row r="38" spans="1:7" s="56" customFormat="1" ht="12.75">
      <c r="A38" s="58">
        <v>34</v>
      </c>
      <c r="B38" s="59" t="s">
        <v>499</v>
      </c>
      <c r="C38" s="59">
        <v>2.6</v>
      </c>
      <c r="D38" s="59" t="s">
        <v>40</v>
      </c>
      <c r="E38" s="84">
        <v>2028</v>
      </c>
      <c r="F38" s="67" t="s">
        <v>493</v>
      </c>
      <c r="G38" s="79"/>
    </row>
    <row r="39" spans="1:7" s="56" customFormat="1" ht="38.25">
      <c r="A39" s="58">
        <v>35</v>
      </c>
      <c r="B39" s="59" t="s">
        <v>543</v>
      </c>
      <c r="C39" s="59">
        <v>7.95</v>
      </c>
      <c r="D39" s="59" t="s">
        <v>40</v>
      </c>
      <c r="E39" s="84" t="s">
        <v>422</v>
      </c>
      <c r="F39" s="67" t="s">
        <v>44</v>
      </c>
      <c r="G39" s="79"/>
    </row>
    <row r="40" spans="1:7" s="56" customFormat="1" ht="25.5">
      <c r="A40" s="58">
        <v>36</v>
      </c>
      <c r="B40" s="59" t="s">
        <v>490</v>
      </c>
      <c r="C40" s="59">
        <v>0.35</v>
      </c>
      <c r="D40" s="59" t="s">
        <v>40</v>
      </c>
      <c r="E40" s="84" t="s">
        <v>491</v>
      </c>
      <c r="F40" s="67" t="s">
        <v>492</v>
      </c>
      <c r="G40" s="79"/>
    </row>
    <row r="41" spans="1:7" s="56" customFormat="1" ht="25.5">
      <c r="A41" s="58">
        <v>37</v>
      </c>
      <c r="B41" s="59" t="s">
        <v>539</v>
      </c>
      <c r="C41" s="59">
        <v>7</v>
      </c>
      <c r="D41" s="59" t="s">
        <v>476</v>
      </c>
      <c r="E41" s="84" t="s">
        <v>483</v>
      </c>
      <c r="F41" s="67" t="s">
        <v>484</v>
      </c>
      <c r="G41" s="79"/>
    </row>
    <row r="42" spans="1:7" s="56" customFormat="1" ht="12.75">
      <c r="A42" s="58">
        <v>38</v>
      </c>
      <c r="B42" s="59" t="s">
        <v>485</v>
      </c>
      <c r="C42" s="59">
        <v>16</v>
      </c>
      <c r="D42" s="59" t="s">
        <v>40</v>
      </c>
      <c r="E42" s="84" t="s">
        <v>483</v>
      </c>
      <c r="F42" s="67" t="s">
        <v>486</v>
      </c>
      <c r="G42" s="79"/>
    </row>
    <row r="43" spans="1:7" s="50" customFormat="1" ht="25.5">
      <c r="A43" s="58">
        <v>39</v>
      </c>
      <c r="B43" s="59" t="s">
        <v>458</v>
      </c>
      <c r="C43" s="59"/>
      <c r="D43" s="59"/>
      <c r="E43" s="85" t="s">
        <v>457</v>
      </c>
      <c r="F43" s="67" t="s">
        <v>74</v>
      </c>
      <c r="G43" s="78"/>
    </row>
    <row r="44" spans="1:7" s="56" customFormat="1" ht="25.5">
      <c r="A44" s="58">
        <v>40</v>
      </c>
      <c r="B44" s="59" t="s">
        <v>487</v>
      </c>
      <c r="C44" s="59">
        <v>3</v>
      </c>
      <c r="D44" s="59" t="s">
        <v>476</v>
      </c>
      <c r="E44" s="84" t="s">
        <v>488</v>
      </c>
      <c r="F44" s="67" t="s">
        <v>489</v>
      </c>
      <c r="G44" s="79"/>
    </row>
    <row r="45" spans="1:7" s="56" customFormat="1" ht="51">
      <c r="A45" s="58">
        <v>41</v>
      </c>
      <c r="B45" s="61" t="s">
        <v>550</v>
      </c>
      <c r="C45" s="59">
        <v>6</v>
      </c>
      <c r="D45" s="59" t="s">
        <v>419</v>
      </c>
      <c r="E45" s="86" t="s">
        <v>428</v>
      </c>
      <c r="F45" s="67" t="s">
        <v>421</v>
      </c>
      <c r="G45" s="79"/>
    </row>
    <row r="46" spans="1:7" s="56" customFormat="1" ht="12.75">
      <c r="A46" s="169">
        <v>42</v>
      </c>
      <c r="B46" s="170" t="s">
        <v>613</v>
      </c>
      <c r="C46" s="171">
        <v>3</v>
      </c>
      <c r="D46" s="172" t="s">
        <v>476</v>
      </c>
      <c r="E46" s="173" t="s">
        <v>96</v>
      </c>
      <c r="F46" s="170"/>
      <c r="G46" s="79"/>
    </row>
    <row r="47" spans="1:7" s="56" customFormat="1" ht="68.25" customHeight="1">
      <c r="A47" s="177">
        <v>43</v>
      </c>
      <c r="B47" s="178" t="s">
        <v>631</v>
      </c>
      <c r="C47" s="178">
        <v>3</v>
      </c>
      <c r="D47" s="178" t="s">
        <v>632</v>
      </c>
      <c r="E47" s="179" t="s">
        <v>633</v>
      </c>
      <c r="F47" s="178" t="s">
        <v>634</v>
      </c>
      <c r="G47" s="79"/>
    </row>
    <row r="48" spans="1:7" s="50" customFormat="1" ht="14.25" customHeight="1">
      <c r="A48" s="270" t="s">
        <v>517</v>
      </c>
      <c r="B48" s="271"/>
      <c r="C48" s="63"/>
      <c r="D48" s="174"/>
      <c r="E48" s="175"/>
      <c r="F48" s="176"/>
      <c r="G48" s="78"/>
    </row>
    <row r="49" spans="1:7" s="50" customFormat="1" ht="42.75" customHeight="1">
      <c r="A49" s="64">
        <v>1</v>
      </c>
      <c r="B49" s="92" t="s">
        <v>621</v>
      </c>
      <c r="C49" s="118"/>
      <c r="D49" s="118"/>
      <c r="E49" s="119">
        <v>2021</v>
      </c>
      <c r="F49" s="118" t="s">
        <v>74</v>
      </c>
      <c r="G49" s="78"/>
    </row>
    <row r="50" spans="1:7" s="50" customFormat="1" ht="12.75">
      <c r="A50" s="58">
        <v>2</v>
      </c>
      <c r="B50" s="59" t="s">
        <v>455</v>
      </c>
      <c r="C50" s="59"/>
      <c r="D50" s="59"/>
      <c r="E50" s="120">
        <v>44561</v>
      </c>
      <c r="F50" s="67" t="s">
        <v>74</v>
      </c>
      <c r="G50" s="78"/>
    </row>
    <row r="51" spans="1:7" s="50" customFormat="1" ht="12.75">
      <c r="A51" s="58">
        <v>3</v>
      </c>
      <c r="B51" s="59" t="s">
        <v>459</v>
      </c>
      <c r="C51" s="59"/>
      <c r="D51" s="59"/>
      <c r="E51" s="120">
        <v>44561</v>
      </c>
      <c r="F51" s="67" t="s">
        <v>74</v>
      </c>
      <c r="G51" s="78"/>
    </row>
    <row r="52" spans="1:7" s="50" customFormat="1" ht="12.75">
      <c r="A52" s="58">
        <v>4</v>
      </c>
      <c r="B52" s="59" t="s">
        <v>623</v>
      </c>
      <c r="C52" s="59"/>
      <c r="D52" s="59"/>
      <c r="E52" s="120">
        <v>44561</v>
      </c>
      <c r="F52" s="67" t="s">
        <v>74</v>
      </c>
      <c r="G52" s="78"/>
    </row>
    <row r="53" spans="1:7" s="65" customFormat="1" ht="77.25" customHeight="1">
      <c r="A53" s="58">
        <v>5</v>
      </c>
      <c r="B53" s="59" t="s">
        <v>390</v>
      </c>
      <c r="C53" s="59"/>
      <c r="D53" s="59"/>
      <c r="E53" s="84">
        <v>2022</v>
      </c>
      <c r="F53" s="67" t="s">
        <v>74</v>
      </c>
      <c r="G53" s="80"/>
    </row>
    <row r="54" spans="1:7" s="56" customFormat="1" ht="25.5">
      <c r="A54" s="58">
        <v>6</v>
      </c>
      <c r="B54" s="59" t="s">
        <v>622</v>
      </c>
      <c r="C54" s="59">
        <v>1.5</v>
      </c>
      <c r="D54" s="59" t="s">
        <v>40</v>
      </c>
      <c r="E54" s="84">
        <v>2021</v>
      </c>
      <c r="F54" s="67" t="s">
        <v>509</v>
      </c>
      <c r="G54" s="79"/>
    </row>
    <row r="55" spans="1:7" s="50" customFormat="1" ht="38.25">
      <c r="A55" s="58">
        <v>7</v>
      </c>
      <c r="B55" s="92" t="s">
        <v>518</v>
      </c>
      <c r="C55" s="118"/>
      <c r="D55" s="118"/>
      <c r="E55" s="119" t="s">
        <v>96</v>
      </c>
      <c r="F55" s="118" t="s">
        <v>74</v>
      </c>
      <c r="G55" s="78"/>
    </row>
    <row r="56" spans="1:7" s="56" customFormat="1" ht="25.5" customHeight="1">
      <c r="A56" s="58">
        <v>8</v>
      </c>
      <c r="B56" s="67" t="s">
        <v>537</v>
      </c>
      <c r="C56" s="67"/>
      <c r="D56" s="67"/>
      <c r="E56" s="87">
        <v>2022</v>
      </c>
      <c r="F56" s="67" t="s">
        <v>74</v>
      </c>
      <c r="G56" s="79"/>
    </row>
    <row r="57" spans="1:7" s="50" customFormat="1" ht="25.5">
      <c r="A57" s="58">
        <v>9</v>
      </c>
      <c r="B57" s="59" t="s">
        <v>460</v>
      </c>
      <c r="C57" s="59"/>
      <c r="D57" s="59"/>
      <c r="E57" s="120">
        <v>44926</v>
      </c>
      <c r="F57" s="67" t="s">
        <v>74</v>
      </c>
      <c r="G57" s="78"/>
    </row>
    <row r="58" spans="1:7" s="50" customFormat="1" ht="51">
      <c r="A58" s="58">
        <v>10</v>
      </c>
      <c r="B58" s="92" t="s">
        <v>519</v>
      </c>
      <c r="C58" s="118"/>
      <c r="D58" s="118"/>
      <c r="E58" s="119">
        <v>2022</v>
      </c>
      <c r="F58" s="118" t="s">
        <v>74</v>
      </c>
      <c r="G58" s="78"/>
    </row>
    <row r="59" spans="1:7" s="50" customFormat="1" ht="12.75">
      <c r="A59" s="58">
        <v>11</v>
      </c>
      <c r="B59" s="118" t="s">
        <v>327</v>
      </c>
      <c r="C59" s="118"/>
      <c r="D59" s="118"/>
      <c r="E59" s="119">
        <v>2022</v>
      </c>
      <c r="F59" s="118" t="s">
        <v>74</v>
      </c>
      <c r="G59" s="78"/>
    </row>
    <row r="60" spans="1:7" s="50" customFormat="1" ht="12.75">
      <c r="A60" s="58">
        <v>12</v>
      </c>
      <c r="B60" s="92" t="s">
        <v>503</v>
      </c>
      <c r="C60" s="92">
        <v>100</v>
      </c>
      <c r="D60" s="92" t="s">
        <v>54</v>
      </c>
      <c r="E60" s="121">
        <v>2022</v>
      </c>
      <c r="F60" s="92" t="s">
        <v>504</v>
      </c>
      <c r="G60" s="78"/>
    </row>
    <row r="61" spans="1:7" s="50" customFormat="1" ht="12.75">
      <c r="A61" s="58">
        <v>13</v>
      </c>
      <c r="B61" s="92" t="s">
        <v>505</v>
      </c>
      <c r="C61" s="92">
        <v>100</v>
      </c>
      <c r="D61" s="92" t="s">
        <v>54</v>
      </c>
      <c r="E61" s="121">
        <v>2022</v>
      </c>
      <c r="F61" s="92" t="s">
        <v>504</v>
      </c>
      <c r="G61" s="78"/>
    </row>
    <row r="62" spans="1:7" s="50" customFormat="1" ht="12.75">
      <c r="A62" s="58">
        <v>14</v>
      </c>
      <c r="B62" s="92" t="s">
        <v>506</v>
      </c>
      <c r="C62" s="92">
        <v>100</v>
      </c>
      <c r="D62" s="92" t="s">
        <v>54</v>
      </c>
      <c r="E62" s="121">
        <v>2022</v>
      </c>
      <c r="F62" s="92" t="s">
        <v>504</v>
      </c>
      <c r="G62" s="78"/>
    </row>
    <row r="63" spans="1:7" s="70" customFormat="1" ht="12.75">
      <c r="A63" s="58">
        <v>15</v>
      </c>
      <c r="B63" s="63" t="s">
        <v>414</v>
      </c>
      <c r="C63" s="63">
        <v>10</v>
      </c>
      <c r="D63" s="63" t="s">
        <v>552</v>
      </c>
      <c r="E63" s="88">
        <v>2022</v>
      </c>
      <c r="F63" s="67"/>
      <c r="G63" s="81"/>
    </row>
    <row r="64" spans="1:7" ht="38.25">
      <c r="A64" s="58">
        <v>16</v>
      </c>
      <c r="B64" s="122" t="s">
        <v>521</v>
      </c>
      <c r="C64" s="123">
        <v>10</v>
      </c>
      <c r="D64" s="123" t="s">
        <v>552</v>
      </c>
      <c r="E64" s="124" t="s">
        <v>335</v>
      </c>
      <c r="F64" s="123" t="s">
        <v>74</v>
      </c>
    </row>
    <row r="65" spans="1:7" s="50" customFormat="1" ht="38.25">
      <c r="A65" s="58">
        <v>17</v>
      </c>
      <c r="B65" s="92" t="s">
        <v>520</v>
      </c>
      <c r="C65" s="118"/>
      <c r="D65" s="118"/>
      <c r="E65" s="119">
        <v>2023</v>
      </c>
      <c r="F65" s="118" t="s">
        <v>74</v>
      </c>
      <c r="G65" s="78"/>
    </row>
    <row r="66" spans="1:7" s="50" customFormat="1" ht="12.75">
      <c r="A66" s="58">
        <v>18</v>
      </c>
      <c r="B66" s="63" t="s">
        <v>473</v>
      </c>
      <c r="C66" s="63"/>
      <c r="D66" s="63"/>
      <c r="E66" s="125">
        <v>45291</v>
      </c>
      <c r="F66" s="67" t="s">
        <v>74</v>
      </c>
      <c r="G66" s="78"/>
    </row>
    <row r="67" spans="1:7" s="50" customFormat="1" ht="12.75">
      <c r="A67" s="58">
        <v>19</v>
      </c>
      <c r="B67" s="59" t="s">
        <v>456</v>
      </c>
      <c r="C67" s="59"/>
      <c r="D67" s="59"/>
      <c r="E67" s="120">
        <v>45291</v>
      </c>
      <c r="F67" s="67" t="s">
        <v>74</v>
      </c>
      <c r="G67" s="78"/>
    </row>
    <row r="68" spans="1:7" s="50" customFormat="1" ht="25.5">
      <c r="A68" s="58">
        <v>20</v>
      </c>
      <c r="B68" s="59" t="s">
        <v>460</v>
      </c>
      <c r="C68" s="59"/>
      <c r="D68" s="59"/>
      <c r="E68" s="120">
        <v>45291</v>
      </c>
      <c r="F68" s="67" t="s">
        <v>74</v>
      </c>
      <c r="G68" s="78"/>
    </row>
    <row r="69" spans="1:7" s="50" customFormat="1" ht="25.5">
      <c r="A69" s="58">
        <v>21</v>
      </c>
      <c r="B69" s="59" t="s">
        <v>522</v>
      </c>
      <c r="C69" s="59"/>
      <c r="D69" s="59"/>
      <c r="E69" s="120">
        <v>45291</v>
      </c>
      <c r="F69" s="67" t="s">
        <v>74</v>
      </c>
      <c r="G69" s="78"/>
    </row>
    <row r="70" spans="1:7" s="65" customFormat="1" ht="42.75" customHeight="1">
      <c r="A70" s="58">
        <v>22</v>
      </c>
      <c r="B70" s="59" t="s">
        <v>393</v>
      </c>
      <c r="C70" s="59"/>
      <c r="D70" s="59"/>
      <c r="E70" s="84" t="s">
        <v>371</v>
      </c>
      <c r="F70" s="67" t="s">
        <v>74</v>
      </c>
      <c r="G70" s="80"/>
    </row>
    <row r="71" spans="1:7" s="50" customFormat="1" ht="38.25">
      <c r="A71" s="58">
        <v>23</v>
      </c>
      <c r="B71" s="92" t="s">
        <v>614</v>
      </c>
      <c r="C71" s="118"/>
      <c r="D71" s="118"/>
      <c r="E71" s="119">
        <v>2024</v>
      </c>
      <c r="F71" s="118" t="s">
        <v>74</v>
      </c>
      <c r="G71" s="78"/>
    </row>
    <row r="72" spans="1:7" s="50" customFormat="1" ht="25.5">
      <c r="A72" s="58">
        <v>24</v>
      </c>
      <c r="B72" s="59" t="s">
        <v>460</v>
      </c>
      <c r="C72" s="59"/>
      <c r="D72" s="59"/>
      <c r="E72" s="120">
        <v>45657</v>
      </c>
      <c r="F72" s="67" t="s">
        <v>74</v>
      </c>
      <c r="G72" s="78"/>
    </row>
    <row r="73" spans="1:7" s="50" customFormat="1" ht="25.5" customHeight="1">
      <c r="A73" s="58">
        <v>25</v>
      </c>
      <c r="B73" s="92" t="s">
        <v>502</v>
      </c>
      <c r="C73" s="92">
        <v>800</v>
      </c>
      <c r="D73" s="92" t="s">
        <v>54</v>
      </c>
      <c r="E73" s="121">
        <v>2024</v>
      </c>
      <c r="F73" s="67" t="s">
        <v>203</v>
      </c>
      <c r="G73" s="78"/>
    </row>
    <row r="74" spans="1:7" s="50" customFormat="1" ht="12.75">
      <c r="A74" s="58">
        <v>26</v>
      </c>
      <c r="B74" s="59" t="s">
        <v>461</v>
      </c>
      <c r="C74" s="59"/>
      <c r="D74" s="59"/>
      <c r="E74" s="120">
        <v>46022</v>
      </c>
      <c r="F74" s="67" t="s">
        <v>74</v>
      </c>
      <c r="G74" s="78"/>
    </row>
    <row r="75" spans="1:7" s="50" customFormat="1" ht="12.75">
      <c r="A75" s="58">
        <v>27</v>
      </c>
      <c r="B75" s="59" t="s">
        <v>461</v>
      </c>
      <c r="C75" s="59"/>
      <c r="D75" s="59"/>
      <c r="E75" s="125">
        <v>46387</v>
      </c>
      <c r="F75" s="67" t="s">
        <v>74</v>
      </c>
      <c r="G75" s="78"/>
    </row>
    <row r="76" spans="1:7" s="50" customFormat="1" ht="12.75">
      <c r="A76" s="58">
        <v>28</v>
      </c>
      <c r="B76" s="59" t="s">
        <v>461</v>
      </c>
      <c r="C76" s="59"/>
      <c r="D76" s="59"/>
      <c r="E76" s="120">
        <v>46752</v>
      </c>
      <c r="F76" s="67" t="s">
        <v>74</v>
      </c>
      <c r="G76" s="78"/>
    </row>
    <row r="77" spans="1:7" s="50" customFormat="1" ht="12.75">
      <c r="A77" s="58">
        <v>29</v>
      </c>
      <c r="B77" s="196" t="s">
        <v>462</v>
      </c>
      <c r="C77" s="59"/>
      <c r="D77" s="59"/>
      <c r="E77" s="120">
        <v>47118</v>
      </c>
      <c r="F77" s="67" t="s">
        <v>74</v>
      </c>
      <c r="G77" s="78"/>
    </row>
    <row r="78" spans="1:7" s="50" customFormat="1" ht="12.75">
      <c r="A78" s="58">
        <v>30</v>
      </c>
      <c r="B78" s="196" t="s">
        <v>462</v>
      </c>
      <c r="C78" s="59"/>
      <c r="D78" s="59"/>
      <c r="E78" s="120">
        <v>47483</v>
      </c>
      <c r="F78" s="67" t="s">
        <v>74</v>
      </c>
      <c r="G78" s="78"/>
    </row>
    <row r="79" spans="1:7" s="50" customFormat="1" ht="12.75">
      <c r="A79" s="58">
        <v>31</v>
      </c>
      <c r="B79" s="197" t="s">
        <v>462</v>
      </c>
      <c r="C79" s="61"/>
      <c r="D79" s="61"/>
      <c r="E79" s="126">
        <v>47848</v>
      </c>
      <c r="F79" s="93" t="s">
        <v>74</v>
      </c>
      <c r="G79" s="78"/>
    </row>
    <row r="80" spans="1:7" s="50" customFormat="1" ht="38.25">
      <c r="A80" s="135">
        <v>32</v>
      </c>
      <c r="B80" s="198" t="s">
        <v>690</v>
      </c>
      <c r="C80" s="136"/>
      <c r="D80" s="136"/>
      <c r="E80" s="137" t="s">
        <v>616</v>
      </c>
      <c r="F80" s="136" t="s">
        <v>618</v>
      </c>
      <c r="G80" s="78"/>
    </row>
    <row r="81" spans="1:7" s="50" customFormat="1" ht="25.5">
      <c r="A81" s="135">
        <v>33</v>
      </c>
      <c r="B81" s="198" t="s">
        <v>691</v>
      </c>
      <c r="C81" s="136"/>
      <c r="D81" s="136"/>
      <c r="E81" s="137" t="s">
        <v>376</v>
      </c>
      <c r="F81" s="136" t="s">
        <v>74</v>
      </c>
      <c r="G81" s="78"/>
    </row>
    <row r="82" spans="1:7" s="50" customFormat="1" ht="38.25">
      <c r="A82" s="135">
        <v>34</v>
      </c>
      <c r="B82" s="198" t="s">
        <v>693</v>
      </c>
      <c r="C82" s="136"/>
      <c r="D82" s="136"/>
      <c r="E82" s="137" t="s">
        <v>378</v>
      </c>
      <c r="F82" s="136" t="s">
        <v>74</v>
      </c>
      <c r="G82" s="78"/>
    </row>
    <row r="83" spans="1:7" s="50" customFormat="1" ht="25.5">
      <c r="A83" s="135">
        <v>35</v>
      </c>
      <c r="B83" s="199" t="s">
        <v>692</v>
      </c>
      <c r="C83" s="136"/>
      <c r="D83" s="136"/>
      <c r="E83" s="137" t="s">
        <v>374</v>
      </c>
      <c r="F83" s="136" t="s">
        <v>74</v>
      </c>
      <c r="G83" s="78"/>
    </row>
    <row r="84" spans="1:7" s="50" customFormat="1" ht="51">
      <c r="A84" s="135">
        <v>36</v>
      </c>
      <c r="B84" s="199" t="s">
        <v>694</v>
      </c>
      <c r="C84" s="136"/>
      <c r="D84" s="136"/>
      <c r="E84" s="137" t="s">
        <v>617</v>
      </c>
      <c r="F84" s="136" t="s">
        <v>74</v>
      </c>
      <c r="G84" s="78"/>
    </row>
    <row r="85" spans="1:7" s="50" customFormat="1" ht="25.5">
      <c r="A85" s="135">
        <v>37</v>
      </c>
      <c r="B85" s="199" t="s">
        <v>702</v>
      </c>
      <c r="C85" s="136"/>
      <c r="D85" s="136"/>
      <c r="E85" s="138">
        <v>2030</v>
      </c>
      <c r="F85" s="136" t="s">
        <v>74</v>
      </c>
      <c r="G85" s="78"/>
    </row>
    <row r="86" spans="1:7" s="50" customFormat="1" ht="38.25">
      <c r="A86" s="135">
        <v>38</v>
      </c>
      <c r="B86" s="200" t="s">
        <v>696</v>
      </c>
      <c r="C86" s="192"/>
      <c r="D86" s="192"/>
      <c r="E86" s="193" t="s">
        <v>695</v>
      </c>
      <c r="F86" s="192" t="s">
        <v>74</v>
      </c>
      <c r="G86" s="78"/>
    </row>
    <row r="87" spans="1:7" s="50" customFormat="1" ht="76.5">
      <c r="A87" s="177">
        <v>39</v>
      </c>
      <c r="B87" s="194" t="s">
        <v>644</v>
      </c>
      <c r="C87" s="194"/>
      <c r="D87" s="194"/>
      <c r="E87" s="195" t="s">
        <v>643</v>
      </c>
      <c r="F87" s="194" t="s">
        <v>645</v>
      </c>
      <c r="G87" s="78"/>
    </row>
    <row r="88" spans="1:7" s="50" customFormat="1" ht="53.25" customHeight="1">
      <c r="A88" s="177">
        <v>40</v>
      </c>
      <c r="B88" s="194" t="s">
        <v>646</v>
      </c>
      <c r="C88" s="194"/>
      <c r="D88" s="194"/>
      <c r="E88" s="195" t="s">
        <v>647</v>
      </c>
      <c r="F88" s="194" t="s">
        <v>648</v>
      </c>
      <c r="G88" s="78"/>
    </row>
    <row r="89" spans="1:7" s="50" customFormat="1" ht="53.25" customHeight="1">
      <c r="A89" s="218">
        <v>41</v>
      </c>
      <c r="B89" s="219" t="s">
        <v>703</v>
      </c>
      <c r="C89" s="219"/>
      <c r="D89" s="219"/>
      <c r="E89" s="220" t="s">
        <v>697</v>
      </c>
      <c r="F89" s="219" t="s">
        <v>649</v>
      </c>
      <c r="G89" s="78"/>
    </row>
    <row r="90" spans="1:7" s="50" customFormat="1" ht="53.25" customHeight="1">
      <c r="A90" s="177">
        <v>42</v>
      </c>
      <c r="B90" s="178" t="s">
        <v>700</v>
      </c>
      <c r="C90" s="178"/>
      <c r="D90" s="178"/>
      <c r="E90" s="221" t="s">
        <v>96</v>
      </c>
      <c r="F90" s="178" t="s">
        <v>683</v>
      </c>
      <c r="G90" s="78"/>
    </row>
    <row r="91" spans="1:7" s="50" customFormat="1" ht="12.75" customHeight="1">
      <c r="A91" s="260" t="s">
        <v>48</v>
      </c>
      <c r="B91" s="261"/>
      <c r="C91" s="261"/>
      <c r="D91" s="261"/>
      <c r="E91" s="261"/>
      <c r="F91" s="262"/>
      <c r="G91" s="78"/>
    </row>
    <row r="92" spans="1:7" s="72" customFormat="1" ht="89.25">
      <c r="A92" s="117">
        <v>1</v>
      </c>
      <c r="B92" s="127" t="s">
        <v>354</v>
      </c>
      <c r="C92" s="128">
        <v>1000</v>
      </c>
      <c r="D92" s="128" t="s">
        <v>554</v>
      </c>
      <c r="E92" s="129" t="s">
        <v>355</v>
      </c>
      <c r="F92" s="130" t="s">
        <v>566</v>
      </c>
      <c r="G92" s="82"/>
    </row>
    <row r="93" spans="1:7" s="72" customFormat="1" ht="114.75">
      <c r="A93" s="117">
        <v>2</v>
      </c>
      <c r="B93" s="131" t="s">
        <v>356</v>
      </c>
      <c r="C93" s="128">
        <v>1000</v>
      </c>
      <c r="D93" s="128" t="s">
        <v>554</v>
      </c>
      <c r="E93" s="132" t="s">
        <v>355</v>
      </c>
      <c r="F93" s="130" t="s">
        <v>567</v>
      </c>
      <c r="G93" s="82"/>
    </row>
    <row r="94" spans="1:7" s="72" customFormat="1" ht="89.25">
      <c r="A94" s="117">
        <v>3</v>
      </c>
      <c r="B94" s="127" t="s">
        <v>553</v>
      </c>
      <c r="C94" s="128">
        <v>1000</v>
      </c>
      <c r="D94" s="128" t="s">
        <v>554</v>
      </c>
      <c r="E94" s="129" t="s">
        <v>355</v>
      </c>
      <c r="F94" s="130" t="s">
        <v>568</v>
      </c>
      <c r="G94" s="82"/>
    </row>
    <row r="95" spans="1:7" s="72" customFormat="1" ht="51">
      <c r="A95" s="117">
        <v>4</v>
      </c>
      <c r="B95" s="131" t="s">
        <v>357</v>
      </c>
      <c r="C95" s="128">
        <v>1000</v>
      </c>
      <c r="D95" s="128" t="s">
        <v>554</v>
      </c>
      <c r="E95" s="132" t="s">
        <v>355</v>
      </c>
      <c r="F95" s="130" t="s">
        <v>569</v>
      </c>
      <c r="G95" s="82"/>
    </row>
    <row r="96" spans="1:7" s="72" customFormat="1" ht="63.75">
      <c r="A96" s="117">
        <v>5</v>
      </c>
      <c r="B96" s="131" t="s">
        <v>358</v>
      </c>
      <c r="C96" s="128">
        <v>1000</v>
      </c>
      <c r="D96" s="128" t="s">
        <v>554</v>
      </c>
      <c r="E96" s="132" t="s">
        <v>355</v>
      </c>
      <c r="F96" s="130" t="s">
        <v>570</v>
      </c>
      <c r="G96" s="82"/>
    </row>
    <row r="97" spans="1:7" s="72" customFormat="1" ht="102">
      <c r="A97" s="117">
        <v>6</v>
      </c>
      <c r="B97" s="131" t="s">
        <v>359</v>
      </c>
      <c r="C97" s="128">
        <v>1000</v>
      </c>
      <c r="D97" s="128" t="s">
        <v>554</v>
      </c>
      <c r="E97" s="132" t="s">
        <v>355</v>
      </c>
      <c r="F97" s="130" t="s">
        <v>572</v>
      </c>
      <c r="G97" s="82"/>
    </row>
    <row r="98" spans="1:7" s="72" customFormat="1" ht="89.25">
      <c r="A98" s="117">
        <v>7</v>
      </c>
      <c r="B98" s="131" t="s">
        <v>360</v>
      </c>
      <c r="C98" s="128">
        <v>1000</v>
      </c>
      <c r="D98" s="128" t="s">
        <v>554</v>
      </c>
      <c r="E98" s="132" t="s">
        <v>355</v>
      </c>
      <c r="F98" s="130" t="s">
        <v>571</v>
      </c>
      <c r="G98" s="82"/>
    </row>
    <row r="99" spans="1:7" s="50" customFormat="1" ht="63.75">
      <c r="A99" s="58">
        <v>8</v>
      </c>
      <c r="B99" s="131" t="s">
        <v>561</v>
      </c>
      <c r="C99" s="131">
        <v>5528.1</v>
      </c>
      <c r="D99" s="131" t="s">
        <v>54</v>
      </c>
      <c r="E99" s="133" t="s">
        <v>91</v>
      </c>
      <c r="F99" s="130" t="s">
        <v>92</v>
      </c>
      <c r="G99" s="78"/>
    </row>
    <row r="100" spans="1:7" s="50" customFormat="1" ht="76.5" customHeight="1">
      <c r="A100" s="58">
        <v>9</v>
      </c>
      <c r="B100" s="131" t="s">
        <v>94</v>
      </c>
      <c r="C100" s="131">
        <v>2211.4</v>
      </c>
      <c r="D100" s="131" t="s">
        <v>54</v>
      </c>
      <c r="E100" s="133" t="s">
        <v>95</v>
      </c>
      <c r="F100" s="130" t="s">
        <v>97</v>
      </c>
      <c r="G100" s="78"/>
    </row>
    <row r="101" spans="1:7" s="50" customFormat="1" ht="25.5" customHeight="1">
      <c r="A101" s="58">
        <v>10</v>
      </c>
      <c r="B101" s="131" t="s">
        <v>101</v>
      </c>
      <c r="C101" s="131">
        <v>641.5</v>
      </c>
      <c r="D101" s="131" t="s">
        <v>54</v>
      </c>
      <c r="E101" s="133" t="s">
        <v>103</v>
      </c>
      <c r="F101" s="130" t="s">
        <v>104</v>
      </c>
      <c r="G101" s="78"/>
    </row>
    <row r="102" spans="1:7" s="50" customFormat="1" ht="63.75" customHeight="1">
      <c r="A102" s="58">
        <v>11</v>
      </c>
      <c r="B102" s="131" t="s">
        <v>105</v>
      </c>
      <c r="C102" s="131">
        <v>541.29999999999995</v>
      </c>
      <c r="D102" s="131" t="s">
        <v>54</v>
      </c>
      <c r="E102" s="133" t="s">
        <v>106</v>
      </c>
      <c r="F102" s="130" t="s">
        <v>107</v>
      </c>
      <c r="G102" s="78"/>
    </row>
    <row r="103" spans="1:7" s="72" customFormat="1" ht="89.25">
      <c r="A103" s="117">
        <v>12</v>
      </c>
      <c r="B103" s="131" t="s">
        <v>361</v>
      </c>
      <c r="C103" s="128">
        <v>1000</v>
      </c>
      <c r="D103" s="128" t="s">
        <v>554</v>
      </c>
      <c r="E103" s="132" t="s">
        <v>355</v>
      </c>
      <c r="F103" s="130" t="s">
        <v>573</v>
      </c>
      <c r="G103" s="82"/>
    </row>
    <row r="104" spans="1:7" s="50" customFormat="1" ht="51">
      <c r="A104" s="58">
        <v>13</v>
      </c>
      <c r="B104" s="131" t="s">
        <v>108</v>
      </c>
      <c r="C104" s="131">
        <v>1172.5999999999999</v>
      </c>
      <c r="D104" s="131" t="s">
        <v>54</v>
      </c>
      <c r="E104" s="133" t="s">
        <v>78</v>
      </c>
      <c r="F104" s="130" t="s">
        <v>110</v>
      </c>
      <c r="G104" s="78"/>
    </row>
    <row r="105" spans="1:7" s="72" customFormat="1" ht="102">
      <c r="A105" s="117">
        <v>14</v>
      </c>
      <c r="B105" s="131" t="s">
        <v>362</v>
      </c>
      <c r="C105" s="128">
        <v>1000</v>
      </c>
      <c r="D105" s="128" t="s">
        <v>554</v>
      </c>
      <c r="E105" s="132" t="s">
        <v>363</v>
      </c>
      <c r="F105" s="130" t="s">
        <v>575</v>
      </c>
      <c r="G105" s="82"/>
    </row>
    <row r="106" spans="1:7" s="72" customFormat="1" ht="89.25">
      <c r="A106" s="117">
        <v>15</v>
      </c>
      <c r="B106" s="130" t="s">
        <v>364</v>
      </c>
      <c r="C106" s="128">
        <v>1000</v>
      </c>
      <c r="D106" s="128" t="s">
        <v>554</v>
      </c>
      <c r="E106" s="134" t="s">
        <v>363</v>
      </c>
      <c r="F106" s="130" t="s">
        <v>574</v>
      </c>
      <c r="G106" s="82"/>
    </row>
    <row r="107" spans="1:7" s="72" customFormat="1" ht="89.25">
      <c r="A107" s="117">
        <v>16</v>
      </c>
      <c r="B107" s="130" t="s">
        <v>536</v>
      </c>
      <c r="C107" s="128">
        <v>1000</v>
      </c>
      <c r="D107" s="128" t="s">
        <v>554</v>
      </c>
      <c r="E107" s="134" t="s">
        <v>363</v>
      </c>
      <c r="F107" s="130" t="s">
        <v>574</v>
      </c>
      <c r="G107" s="82"/>
    </row>
    <row r="108" spans="1:7" s="72" customFormat="1" ht="76.5">
      <c r="A108" s="117">
        <v>17</v>
      </c>
      <c r="B108" s="130" t="s">
        <v>353</v>
      </c>
      <c r="C108" s="128">
        <v>1000</v>
      </c>
      <c r="D108" s="128" t="s">
        <v>554</v>
      </c>
      <c r="E108" s="134" t="s">
        <v>363</v>
      </c>
      <c r="F108" s="130" t="s">
        <v>576</v>
      </c>
      <c r="G108" s="82"/>
    </row>
    <row r="109" spans="1:7" s="72" customFormat="1" ht="76.5">
      <c r="A109" s="117">
        <v>18</v>
      </c>
      <c r="B109" s="130" t="s">
        <v>365</v>
      </c>
      <c r="C109" s="128">
        <v>1000</v>
      </c>
      <c r="D109" s="128" t="s">
        <v>554</v>
      </c>
      <c r="E109" s="134" t="s">
        <v>363</v>
      </c>
      <c r="F109" s="130" t="s">
        <v>577</v>
      </c>
      <c r="G109" s="82"/>
    </row>
    <row r="110" spans="1:7" s="72" customFormat="1" ht="51">
      <c r="A110" s="117">
        <v>19</v>
      </c>
      <c r="B110" s="131" t="s">
        <v>366</v>
      </c>
      <c r="C110" s="128">
        <v>500</v>
      </c>
      <c r="D110" s="128" t="s">
        <v>554</v>
      </c>
      <c r="E110" s="132" t="s">
        <v>367</v>
      </c>
      <c r="F110" s="130" t="s">
        <v>578</v>
      </c>
      <c r="G110" s="82"/>
    </row>
    <row r="111" spans="1:7" s="50" customFormat="1" ht="114.75" customHeight="1">
      <c r="A111" s="58">
        <v>20</v>
      </c>
      <c r="B111" s="59" t="s">
        <v>52</v>
      </c>
      <c r="C111" s="59">
        <v>1895.4</v>
      </c>
      <c r="D111" s="59" t="s">
        <v>54</v>
      </c>
      <c r="E111" s="84" t="s">
        <v>56</v>
      </c>
      <c r="F111" s="67" t="s">
        <v>63</v>
      </c>
      <c r="G111" s="78"/>
    </row>
    <row r="112" spans="1:7" s="50" customFormat="1" ht="89.25" customHeight="1">
      <c r="A112" s="58">
        <v>21</v>
      </c>
      <c r="B112" s="59" t="s">
        <v>65</v>
      </c>
      <c r="C112" s="59">
        <v>4000.2</v>
      </c>
      <c r="D112" s="59" t="s">
        <v>54</v>
      </c>
      <c r="E112" s="84" t="s">
        <v>66</v>
      </c>
      <c r="F112" s="67" t="s">
        <v>68</v>
      </c>
      <c r="G112" s="78"/>
    </row>
    <row r="113" spans="1:7" s="50" customFormat="1" ht="63.75" customHeight="1">
      <c r="A113" s="58">
        <v>22</v>
      </c>
      <c r="B113" s="59" t="s">
        <v>71</v>
      </c>
      <c r="C113" s="59">
        <v>3493.6</v>
      </c>
      <c r="D113" s="59" t="s">
        <v>54</v>
      </c>
      <c r="E113" s="84" t="s">
        <v>72</v>
      </c>
      <c r="F113" s="67" t="s">
        <v>73</v>
      </c>
      <c r="G113" s="78"/>
    </row>
    <row r="114" spans="1:7" s="50" customFormat="1" ht="51" customHeight="1">
      <c r="A114" s="58">
        <v>23</v>
      </c>
      <c r="B114" s="59" t="s">
        <v>75</v>
      </c>
      <c r="C114" s="59">
        <v>2171.1999999999998</v>
      </c>
      <c r="D114" s="59" t="s">
        <v>54</v>
      </c>
      <c r="E114" s="84" t="s">
        <v>78</v>
      </c>
      <c r="F114" s="67" t="s">
        <v>81</v>
      </c>
      <c r="G114" s="78"/>
    </row>
    <row r="115" spans="1:7" s="50" customFormat="1" ht="63.75" customHeight="1">
      <c r="A115" s="58">
        <v>24</v>
      </c>
      <c r="B115" s="59" t="s">
        <v>83</v>
      </c>
      <c r="C115" s="59">
        <v>1863.7</v>
      </c>
      <c r="D115" s="59" t="s">
        <v>54</v>
      </c>
      <c r="E115" s="84" t="s">
        <v>78</v>
      </c>
      <c r="F115" s="67" t="s">
        <v>85</v>
      </c>
      <c r="G115" s="78"/>
    </row>
    <row r="116" spans="1:7" s="50" customFormat="1" ht="63.75" customHeight="1">
      <c r="A116" s="58">
        <v>25</v>
      </c>
      <c r="B116" s="131" t="s">
        <v>111</v>
      </c>
      <c r="C116" s="131">
        <v>1753.2</v>
      </c>
      <c r="D116" s="131" t="s">
        <v>54</v>
      </c>
      <c r="E116" s="133" t="s">
        <v>78</v>
      </c>
      <c r="F116" s="73" t="s">
        <v>112</v>
      </c>
      <c r="G116" s="78"/>
    </row>
    <row r="117" spans="1:7" s="50" customFormat="1" ht="38.25" customHeight="1">
      <c r="A117" s="58">
        <v>26</v>
      </c>
      <c r="B117" s="59" t="s">
        <v>115</v>
      </c>
      <c r="C117" s="59">
        <v>1100.7</v>
      </c>
      <c r="D117" s="59" t="s">
        <v>54</v>
      </c>
      <c r="E117" s="84" t="s">
        <v>116</v>
      </c>
      <c r="F117" s="67" t="s">
        <v>117</v>
      </c>
      <c r="G117" s="78"/>
    </row>
    <row r="118" spans="1:7" s="50" customFormat="1" ht="76.5" customHeight="1">
      <c r="A118" s="58">
        <v>27</v>
      </c>
      <c r="B118" s="59" t="s">
        <v>118</v>
      </c>
      <c r="C118" s="59">
        <v>1078.5</v>
      </c>
      <c r="D118" s="59" t="s">
        <v>54</v>
      </c>
      <c r="E118" s="84" t="s">
        <v>91</v>
      </c>
      <c r="F118" s="67" t="s">
        <v>119</v>
      </c>
      <c r="G118" s="78"/>
    </row>
    <row r="119" spans="1:7" s="50" customFormat="1" ht="63.75" customHeight="1">
      <c r="A119" s="58">
        <v>28</v>
      </c>
      <c r="B119" s="59" t="s">
        <v>120</v>
      </c>
      <c r="C119" s="59">
        <v>265.10000000000002</v>
      </c>
      <c r="D119" s="59" t="s">
        <v>54</v>
      </c>
      <c r="E119" s="84" t="s">
        <v>91</v>
      </c>
      <c r="F119" s="67" t="s">
        <v>122</v>
      </c>
      <c r="G119" s="78"/>
    </row>
    <row r="120" spans="1:7" s="50" customFormat="1" ht="63.75" customHeight="1">
      <c r="A120" s="62">
        <v>29</v>
      </c>
      <c r="B120" s="61" t="s">
        <v>123</v>
      </c>
      <c r="C120" s="61">
        <v>424.3</v>
      </c>
      <c r="D120" s="61" t="s">
        <v>54</v>
      </c>
      <c r="E120" s="86" t="s">
        <v>91</v>
      </c>
      <c r="F120" s="93" t="s">
        <v>124</v>
      </c>
      <c r="G120" s="78"/>
    </row>
    <row r="121" spans="1:7" s="50" customFormat="1" ht="12.75" customHeight="1">
      <c r="A121" s="267" t="s">
        <v>125</v>
      </c>
      <c r="B121" s="268"/>
      <c r="C121" s="268"/>
      <c r="D121" s="268"/>
      <c r="E121" s="268"/>
      <c r="F121" s="269"/>
      <c r="G121" s="78"/>
    </row>
    <row r="122" spans="1:7" s="50" customFormat="1" ht="38.25">
      <c r="A122" s="58">
        <v>1</v>
      </c>
      <c r="B122" s="59" t="s">
        <v>131</v>
      </c>
      <c r="C122" s="59">
        <v>134</v>
      </c>
      <c r="D122" s="59" t="s">
        <v>54</v>
      </c>
      <c r="E122" s="84" t="s">
        <v>132</v>
      </c>
      <c r="F122" s="67" t="s">
        <v>133</v>
      </c>
      <c r="G122" s="78"/>
    </row>
    <row r="123" spans="1:7" s="50" customFormat="1" ht="51">
      <c r="A123" s="58">
        <v>2</v>
      </c>
      <c r="B123" s="59" t="s">
        <v>134</v>
      </c>
      <c r="C123" s="59">
        <v>154</v>
      </c>
      <c r="D123" s="59" t="s">
        <v>54</v>
      </c>
      <c r="E123" s="84" t="s">
        <v>135</v>
      </c>
      <c r="F123" s="67" t="s">
        <v>136</v>
      </c>
      <c r="G123" s="78"/>
    </row>
    <row r="124" spans="1:7" s="50" customFormat="1" ht="89.25">
      <c r="A124" s="58">
        <v>3</v>
      </c>
      <c r="B124" s="59" t="s">
        <v>137</v>
      </c>
      <c r="C124" s="59">
        <v>310</v>
      </c>
      <c r="D124" s="59" t="s">
        <v>127</v>
      </c>
      <c r="E124" s="84" t="s">
        <v>139</v>
      </c>
      <c r="F124" s="67" t="s">
        <v>140</v>
      </c>
      <c r="G124" s="78"/>
    </row>
    <row r="125" spans="1:7" s="50" customFormat="1" ht="25.5">
      <c r="A125" s="58">
        <v>4</v>
      </c>
      <c r="B125" s="59" t="s">
        <v>500</v>
      </c>
      <c r="C125" s="59">
        <v>355</v>
      </c>
      <c r="D125" s="59" t="s">
        <v>54</v>
      </c>
      <c r="E125" s="84" t="s">
        <v>56</v>
      </c>
      <c r="F125" s="67" t="s">
        <v>501</v>
      </c>
      <c r="G125" s="78"/>
    </row>
    <row r="126" spans="1:7" s="50" customFormat="1" ht="38.25">
      <c r="A126" s="58">
        <v>5</v>
      </c>
      <c r="B126" s="59" t="s">
        <v>429</v>
      </c>
      <c r="C126" s="59">
        <v>150</v>
      </c>
      <c r="D126" s="59" t="s">
        <v>127</v>
      </c>
      <c r="E126" s="84" t="s">
        <v>430</v>
      </c>
      <c r="F126" s="67" t="s">
        <v>431</v>
      </c>
      <c r="G126" s="78"/>
    </row>
    <row r="127" spans="1:7" s="50" customFormat="1" ht="51">
      <c r="A127" s="58">
        <v>6</v>
      </c>
      <c r="B127" s="59" t="s">
        <v>149</v>
      </c>
      <c r="C127" s="59">
        <v>400</v>
      </c>
      <c r="D127" s="59" t="s">
        <v>127</v>
      </c>
      <c r="E127" s="84" t="s">
        <v>151</v>
      </c>
      <c r="F127" s="67" t="s">
        <v>152</v>
      </c>
      <c r="G127" s="78"/>
    </row>
    <row r="128" spans="1:7" s="50" customFormat="1" ht="25.5">
      <c r="A128" s="58">
        <v>7</v>
      </c>
      <c r="B128" s="59" t="s">
        <v>153</v>
      </c>
      <c r="C128" s="59">
        <v>163</v>
      </c>
      <c r="D128" s="59" t="s">
        <v>54</v>
      </c>
      <c r="E128" s="84" t="s">
        <v>155</v>
      </c>
      <c r="F128" s="67" t="s">
        <v>156</v>
      </c>
      <c r="G128" s="78"/>
    </row>
    <row r="129" spans="1:7" s="50" customFormat="1" ht="51">
      <c r="A129" s="58">
        <v>8</v>
      </c>
      <c r="B129" s="59" t="s">
        <v>146</v>
      </c>
      <c r="C129" s="59">
        <v>120</v>
      </c>
      <c r="D129" s="59" t="s">
        <v>127</v>
      </c>
      <c r="E129" s="84" t="s">
        <v>147</v>
      </c>
      <c r="F129" s="67" t="s">
        <v>148</v>
      </c>
      <c r="G129" s="78"/>
    </row>
    <row r="130" spans="1:7" s="50" customFormat="1" ht="51">
      <c r="A130" s="58">
        <v>9</v>
      </c>
      <c r="B130" s="59" t="s">
        <v>555</v>
      </c>
      <c r="C130" s="59">
        <v>200</v>
      </c>
      <c r="D130" s="59" t="s">
        <v>128</v>
      </c>
      <c r="E130" s="84">
        <v>2023</v>
      </c>
      <c r="F130" s="67" t="s">
        <v>129</v>
      </c>
      <c r="G130" s="78"/>
    </row>
    <row r="131" spans="1:7" s="50" customFormat="1" ht="25.5">
      <c r="A131" s="58">
        <v>10</v>
      </c>
      <c r="B131" s="59" t="s">
        <v>141</v>
      </c>
      <c r="C131" s="59">
        <v>150</v>
      </c>
      <c r="D131" s="59" t="s">
        <v>127</v>
      </c>
      <c r="E131" s="84" t="s">
        <v>143</v>
      </c>
      <c r="F131" s="67" t="s">
        <v>145</v>
      </c>
      <c r="G131" s="78"/>
    </row>
    <row r="132" spans="1:7" s="50" customFormat="1" ht="25.5">
      <c r="A132" s="62">
        <v>11</v>
      </c>
      <c r="B132" s="61" t="s">
        <v>157</v>
      </c>
      <c r="C132" s="61">
        <v>50</v>
      </c>
      <c r="D132" s="61" t="s">
        <v>127</v>
      </c>
      <c r="E132" s="86" t="s">
        <v>158</v>
      </c>
      <c r="F132" s="93" t="s">
        <v>159</v>
      </c>
      <c r="G132" s="78"/>
    </row>
    <row r="133" spans="1:7" s="50" customFormat="1" ht="12.75" customHeight="1">
      <c r="A133" s="267" t="s">
        <v>160</v>
      </c>
      <c r="B133" s="268"/>
      <c r="C133" s="268"/>
      <c r="D133" s="268"/>
      <c r="E133" s="268"/>
      <c r="F133" s="269"/>
      <c r="G133" s="78"/>
    </row>
    <row r="134" spans="1:7" s="50" customFormat="1" ht="38.25">
      <c r="A134" s="58">
        <v>1</v>
      </c>
      <c r="B134" s="74" t="s">
        <v>161</v>
      </c>
      <c r="C134" s="75">
        <v>4998.8999999999996</v>
      </c>
      <c r="D134" s="59" t="s">
        <v>54</v>
      </c>
      <c r="E134" s="84" t="s">
        <v>139</v>
      </c>
      <c r="F134" s="67" t="s">
        <v>165</v>
      </c>
      <c r="G134" s="78"/>
    </row>
    <row r="135" spans="1:7" s="50" customFormat="1" ht="38.25">
      <c r="A135" s="58">
        <v>2</v>
      </c>
      <c r="B135" s="75" t="s">
        <v>168</v>
      </c>
      <c r="C135" s="75">
        <v>151.4</v>
      </c>
      <c r="D135" s="59" t="s">
        <v>54</v>
      </c>
      <c r="E135" s="84" t="s">
        <v>139</v>
      </c>
      <c r="F135" s="67" t="s">
        <v>165</v>
      </c>
      <c r="G135" s="78"/>
    </row>
    <row r="136" spans="1:7" s="50" customFormat="1" ht="38.25">
      <c r="A136" s="58">
        <v>3</v>
      </c>
      <c r="B136" s="75" t="s">
        <v>171</v>
      </c>
      <c r="C136" s="75">
        <v>29.2</v>
      </c>
      <c r="D136" s="59" t="s">
        <v>54</v>
      </c>
      <c r="E136" s="84" t="s">
        <v>172</v>
      </c>
      <c r="F136" s="67" t="s">
        <v>165</v>
      </c>
      <c r="G136" s="78"/>
    </row>
    <row r="137" spans="1:7" s="50" customFormat="1" ht="38.25">
      <c r="A137" s="58">
        <v>4</v>
      </c>
      <c r="B137" s="74" t="s">
        <v>432</v>
      </c>
      <c r="C137" s="75">
        <v>1250</v>
      </c>
      <c r="D137" s="59" t="s">
        <v>54</v>
      </c>
      <c r="E137" s="84" t="s">
        <v>433</v>
      </c>
      <c r="F137" s="67" t="s">
        <v>434</v>
      </c>
      <c r="G137" s="78"/>
    </row>
    <row r="138" spans="1:7" s="50" customFormat="1" ht="38.25">
      <c r="A138" s="58">
        <v>5</v>
      </c>
      <c r="B138" s="75" t="s">
        <v>174</v>
      </c>
      <c r="C138" s="75">
        <v>66.099999999999994</v>
      </c>
      <c r="D138" s="59" t="s">
        <v>54</v>
      </c>
      <c r="E138" s="84" t="s">
        <v>172</v>
      </c>
      <c r="F138" s="67" t="s">
        <v>165</v>
      </c>
      <c r="G138" s="78"/>
    </row>
    <row r="139" spans="1:7" s="50" customFormat="1" ht="38.25">
      <c r="A139" s="58">
        <v>6</v>
      </c>
      <c r="B139" s="75" t="s">
        <v>176</v>
      </c>
      <c r="C139" s="75">
        <v>103.1</v>
      </c>
      <c r="D139" s="59" t="s">
        <v>54</v>
      </c>
      <c r="E139" s="84" t="s">
        <v>178</v>
      </c>
      <c r="F139" s="67" t="s">
        <v>165</v>
      </c>
      <c r="G139" s="78"/>
    </row>
    <row r="140" spans="1:7" s="50" customFormat="1" ht="38.25">
      <c r="A140" s="58">
        <v>7</v>
      </c>
      <c r="B140" s="75" t="s">
        <v>185</v>
      </c>
      <c r="C140" s="75">
        <v>34.9</v>
      </c>
      <c r="D140" s="59" t="s">
        <v>54</v>
      </c>
      <c r="E140" s="84" t="s">
        <v>178</v>
      </c>
      <c r="F140" s="67" t="s">
        <v>165</v>
      </c>
      <c r="G140" s="78"/>
    </row>
    <row r="141" spans="1:7" s="50" customFormat="1" ht="38.25">
      <c r="A141" s="58">
        <v>8</v>
      </c>
      <c r="B141" s="75" t="s">
        <v>184</v>
      </c>
      <c r="C141" s="75">
        <v>36.6</v>
      </c>
      <c r="D141" s="59" t="s">
        <v>54</v>
      </c>
      <c r="E141" s="84" t="s">
        <v>178</v>
      </c>
      <c r="F141" s="67" t="s">
        <v>165</v>
      </c>
      <c r="G141" s="78"/>
    </row>
    <row r="142" spans="1:7" s="50" customFormat="1" ht="38.25">
      <c r="A142" s="58">
        <v>9</v>
      </c>
      <c r="B142" s="75" t="s">
        <v>189</v>
      </c>
      <c r="C142" s="75">
        <v>80</v>
      </c>
      <c r="D142" s="59" t="s">
        <v>54</v>
      </c>
      <c r="E142" s="84" t="s">
        <v>191</v>
      </c>
      <c r="F142" s="67" t="s">
        <v>165</v>
      </c>
      <c r="G142" s="78"/>
    </row>
    <row r="143" spans="1:7" s="50" customFormat="1" ht="38.25">
      <c r="A143" s="62">
        <v>10</v>
      </c>
      <c r="B143" s="112" t="s">
        <v>180</v>
      </c>
      <c r="C143" s="112">
        <v>45.8</v>
      </c>
      <c r="D143" s="61" t="s">
        <v>54</v>
      </c>
      <c r="E143" s="86" t="s">
        <v>181</v>
      </c>
      <c r="F143" s="93" t="s">
        <v>165</v>
      </c>
      <c r="G143" s="78"/>
    </row>
    <row r="144" spans="1:7" s="50" customFormat="1" ht="38.25">
      <c r="A144" s="113">
        <v>11</v>
      </c>
      <c r="B144" s="114" t="s">
        <v>610</v>
      </c>
      <c r="C144" s="114">
        <v>50</v>
      </c>
      <c r="D144" s="105" t="s">
        <v>612</v>
      </c>
      <c r="E144" s="115" t="s">
        <v>611</v>
      </c>
      <c r="F144" s="105" t="s">
        <v>165</v>
      </c>
      <c r="G144" s="78"/>
    </row>
    <row r="145" spans="1:7" s="50" customFormat="1" ht="12.75" customHeight="1">
      <c r="A145" s="260" t="s">
        <v>192</v>
      </c>
      <c r="B145" s="261"/>
      <c r="C145" s="261"/>
      <c r="D145" s="261"/>
      <c r="E145" s="261"/>
      <c r="F145" s="262"/>
      <c r="G145" s="78"/>
    </row>
    <row r="146" spans="1:7" s="50" customFormat="1" ht="12.75">
      <c r="A146" s="58">
        <v>1</v>
      </c>
      <c r="B146" s="59" t="s">
        <v>557</v>
      </c>
      <c r="C146" s="59">
        <v>100</v>
      </c>
      <c r="D146" s="59" t="s">
        <v>54</v>
      </c>
      <c r="E146" s="84">
        <v>2021</v>
      </c>
      <c r="F146" s="67"/>
      <c r="G146" s="78"/>
    </row>
    <row r="147" spans="1:7" s="50" customFormat="1" ht="114.75">
      <c r="A147" s="58">
        <v>2</v>
      </c>
      <c r="B147" s="59" t="s">
        <v>383</v>
      </c>
      <c r="C147" s="59">
        <v>2250</v>
      </c>
      <c r="D147" s="59" t="s">
        <v>54</v>
      </c>
      <c r="E147" s="84" t="s">
        <v>565</v>
      </c>
      <c r="F147" s="67" t="s">
        <v>384</v>
      </c>
      <c r="G147" s="78"/>
    </row>
    <row r="148" spans="1:7" s="50" customFormat="1" ht="12.75">
      <c r="A148" s="58">
        <v>3</v>
      </c>
      <c r="B148" s="59" t="s">
        <v>556</v>
      </c>
      <c r="C148" s="59">
        <v>1188</v>
      </c>
      <c r="D148" s="59" t="s">
        <v>54</v>
      </c>
      <c r="E148" s="84">
        <v>2022</v>
      </c>
      <c r="F148" s="67" t="s">
        <v>196</v>
      </c>
      <c r="G148" s="78"/>
    </row>
    <row r="149" spans="1:7" s="50" customFormat="1" ht="38.25">
      <c r="A149" s="58">
        <v>4</v>
      </c>
      <c r="B149" s="59" t="s">
        <v>197</v>
      </c>
      <c r="C149" s="59">
        <v>1000</v>
      </c>
      <c r="D149" s="59" t="s">
        <v>198</v>
      </c>
      <c r="E149" s="84" t="s">
        <v>376</v>
      </c>
      <c r="F149" s="67" t="s">
        <v>199</v>
      </c>
      <c r="G149" s="78"/>
    </row>
    <row r="150" spans="1:7" s="50" customFormat="1" ht="25.5">
      <c r="A150" s="58">
        <v>5</v>
      </c>
      <c r="B150" s="59" t="s">
        <v>201</v>
      </c>
      <c r="C150" s="59">
        <v>300</v>
      </c>
      <c r="D150" s="59" t="s">
        <v>54</v>
      </c>
      <c r="E150" s="84" t="s">
        <v>376</v>
      </c>
      <c r="F150" s="67" t="s">
        <v>202</v>
      </c>
      <c r="G150" s="78"/>
    </row>
    <row r="151" spans="1:7" s="50" customFormat="1" ht="12.75">
      <c r="A151" s="58">
        <v>6</v>
      </c>
      <c r="B151" s="59" t="s">
        <v>542</v>
      </c>
      <c r="C151" s="59">
        <v>1125</v>
      </c>
      <c r="D151" s="59" t="s">
        <v>54</v>
      </c>
      <c r="E151" s="84">
        <v>2023</v>
      </c>
      <c r="F151" s="67" t="s">
        <v>558</v>
      </c>
      <c r="G151" s="78"/>
    </row>
    <row r="152" spans="1:7" s="50" customFormat="1" ht="12.75">
      <c r="A152" s="58"/>
      <c r="B152" s="59"/>
      <c r="C152" s="59"/>
      <c r="D152" s="59"/>
      <c r="E152" s="84"/>
      <c r="F152" s="67"/>
      <c r="G152" s="78"/>
    </row>
    <row r="153" spans="1:7" s="50" customFormat="1" ht="12.75" customHeight="1">
      <c r="A153" s="257" t="s">
        <v>436</v>
      </c>
      <c r="B153" s="258"/>
      <c r="C153" s="258"/>
      <c r="D153" s="258"/>
      <c r="E153" s="258"/>
      <c r="F153" s="259"/>
      <c r="G153" s="78"/>
    </row>
    <row r="154" spans="1:7" s="70" customFormat="1" ht="12.75">
      <c r="A154" s="76">
        <v>1</v>
      </c>
      <c r="B154" s="159" t="s">
        <v>318</v>
      </c>
      <c r="C154" s="58"/>
      <c r="D154" s="151"/>
      <c r="E154" s="64" t="s">
        <v>319</v>
      </c>
      <c r="F154" s="68" t="s">
        <v>74</v>
      </c>
      <c r="G154" s="81"/>
    </row>
    <row r="155" spans="1:7" s="50" customFormat="1" ht="25.5">
      <c r="A155" s="77">
        <v>2</v>
      </c>
      <c r="B155" s="160" t="s">
        <v>638</v>
      </c>
      <c r="C155" s="62"/>
      <c r="D155" s="62"/>
      <c r="E155" s="152">
        <v>2021</v>
      </c>
      <c r="F155" s="68" t="s">
        <v>74</v>
      </c>
      <c r="G155" s="78"/>
    </row>
    <row r="156" spans="1:7" ht="15.75" customHeight="1">
      <c r="A156" s="76">
        <v>3</v>
      </c>
      <c r="B156" s="161" t="s">
        <v>562</v>
      </c>
      <c r="C156" s="153">
        <v>8.5</v>
      </c>
      <c r="D156" s="153" t="s">
        <v>40</v>
      </c>
      <c r="E156" s="154">
        <v>2021</v>
      </c>
      <c r="F156" s="68" t="s">
        <v>74</v>
      </c>
    </row>
    <row r="157" spans="1:7" ht="25.5">
      <c r="A157" s="165">
        <v>4</v>
      </c>
      <c r="B157" s="166" t="s">
        <v>629</v>
      </c>
      <c r="C157" s="167">
        <v>1</v>
      </c>
      <c r="D157" s="167" t="s">
        <v>40</v>
      </c>
      <c r="E157" s="168">
        <v>2021</v>
      </c>
      <c r="F157" s="115" t="s">
        <v>627</v>
      </c>
    </row>
    <row r="158" spans="1:7" ht="25.5">
      <c r="A158" s="165">
        <v>5</v>
      </c>
      <c r="B158" s="166" t="s">
        <v>628</v>
      </c>
      <c r="C158" s="167">
        <v>0.8</v>
      </c>
      <c r="D158" s="167" t="s">
        <v>40</v>
      </c>
      <c r="E158" s="168">
        <v>2021</v>
      </c>
      <c r="F158" s="115" t="s">
        <v>627</v>
      </c>
    </row>
    <row r="159" spans="1:7" ht="41.25" customHeight="1">
      <c r="A159" s="116">
        <v>6</v>
      </c>
      <c r="B159" s="162" t="s">
        <v>564</v>
      </c>
      <c r="C159" s="153"/>
      <c r="D159" s="153"/>
      <c r="E159" s="154">
        <v>2021</v>
      </c>
      <c r="F159" s="68" t="s">
        <v>74</v>
      </c>
    </row>
    <row r="160" spans="1:7" s="56" customFormat="1" ht="46.5" customHeight="1">
      <c r="A160" s="76">
        <v>7</v>
      </c>
      <c r="B160" s="160" t="s">
        <v>368</v>
      </c>
      <c r="C160" s="62">
        <v>1.5</v>
      </c>
      <c r="D160" s="62" t="s">
        <v>40</v>
      </c>
      <c r="E160" s="152" t="s">
        <v>96</v>
      </c>
      <c r="F160" s="68" t="s">
        <v>369</v>
      </c>
      <c r="G160" s="79"/>
    </row>
    <row r="161" spans="1:7" s="50" customFormat="1" ht="26.25" customHeight="1">
      <c r="A161" s="76">
        <v>8</v>
      </c>
      <c r="B161" s="159" t="s">
        <v>630</v>
      </c>
      <c r="C161" s="58"/>
      <c r="D161" s="58"/>
      <c r="E161" s="155">
        <v>44926</v>
      </c>
      <c r="F161" s="68" t="s">
        <v>74</v>
      </c>
      <c r="G161" s="78"/>
    </row>
    <row r="162" spans="1:7" s="50" customFormat="1" ht="12.75">
      <c r="A162" s="76">
        <v>9</v>
      </c>
      <c r="B162" s="163" t="s">
        <v>439</v>
      </c>
      <c r="C162" s="156">
        <v>0.8</v>
      </c>
      <c r="D162" s="156" t="s">
        <v>40</v>
      </c>
      <c r="E162" s="157" t="s">
        <v>437</v>
      </c>
      <c r="F162" s="183"/>
      <c r="G162" s="78"/>
    </row>
    <row r="163" spans="1:7" s="50" customFormat="1" ht="12.75">
      <c r="A163" s="76">
        <v>10</v>
      </c>
      <c r="B163" s="163" t="s">
        <v>443</v>
      </c>
      <c r="C163" s="156">
        <v>0.7</v>
      </c>
      <c r="D163" s="156" t="s">
        <v>40</v>
      </c>
      <c r="E163" s="157">
        <v>2023</v>
      </c>
      <c r="F163" s="183"/>
      <c r="G163" s="78"/>
    </row>
    <row r="164" spans="1:7" s="50" customFormat="1" ht="38.25">
      <c r="A164" s="76">
        <v>11</v>
      </c>
      <c r="B164" s="68" t="s">
        <v>507</v>
      </c>
      <c r="C164" s="66">
        <v>1.8</v>
      </c>
      <c r="D164" s="66" t="s">
        <v>40</v>
      </c>
      <c r="E164" s="154">
        <v>2023</v>
      </c>
      <c r="F164" s="68" t="s">
        <v>508</v>
      </c>
      <c r="G164" s="78"/>
    </row>
    <row r="165" spans="1:7" s="70" customFormat="1" ht="25.5">
      <c r="A165" s="76">
        <v>12</v>
      </c>
      <c r="B165" s="164" t="s">
        <v>412</v>
      </c>
      <c r="C165" s="69"/>
      <c r="D165" s="69"/>
      <c r="E165" s="158">
        <v>2023</v>
      </c>
      <c r="F165" s="68"/>
      <c r="G165" s="81"/>
    </row>
    <row r="166" spans="1:7" s="56" customFormat="1" ht="25.5">
      <c r="A166" s="76">
        <v>13</v>
      </c>
      <c r="B166" s="159" t="s">
        <v>415</v>
      </c>
      <c r="C166" s="58"/>
      <c r="D166" s="58"/>
      <c r="E166" s="64">
        <v>2024</v>
      </c>
      <c r="F166" s="68"/>
      <c r="G166" s="79"/>
    </row>
    <row r="167" spans="1:7" s="50" customFormat="1" ht="12.75">
      <c r="A167" s="76">
        <v>14</v>
      </c>
      <c r="B167" s="163" t="s">
        <v>438</v>
      </c>
      <c r="C167" s="156">
        <v>0.75</v>
      </c>
      <c r="D167" s="156" t="s">
        <v>40</v>
      </c>
      <c r="E167" s="157" t="s">
        <v>447</v>
      </c>
      <c r="F167" s="183"/>
      <c r="G167" s="78"/>
    </row>
    <row r="168" spans="1:7" s="50" customFormat="1" ht="12.75">
      <c r="A168" s="76">
        <v>15</v>
      </c>
      <c r="B168" s="163" t="s">
        <v>444</v>
      </c>
      <c r="C168" s="156">
        <v>0.6</v>
      </c>
      <c r="D168" s="156" t="s">
        <v>40</v>
      </c>
      <c r="E168" s="157">
        <v>2024</v>
      </c>
      <c r="F168" s="183"/>
      <c r="G168" s="78"/>
    </row>
    <row r="169" spans="1:7" s="70" customFormat="1" ht="12.75">
      <c r="A169" s="76">
        <v>16</v>
      </c>
      <c r="B169" s="159" t="s">
        <v>320</v>
      </c>
      <c r="C169" s="58"/>
      <c r="D169" s="151"/>
      <c r="E169" s="64" t="s">
        <v>328</v>
      </c>
      <c r="F169" s="68" t="s">
        <v>74</v>
      </c>
      <c r="G169" s="81"/>
    </row>
    <row r="170" spans="1:7" s="50" customFormat="1" ht="12.75">
      <c r="A170" s="76">
        <v>17</v>
      </c>
      <c r="B170" s="163" t="s">
        <v>440</v>
      </c>
      <c r="C170" s="156">
        <v>1.5</v>
      </c>
      <c r="D170" s="156" t="s">
        <v>40</v>
      </c>
      <c r="E170" s="157">
        <v>2024</v>
      </c>
      <c r="F170" s="183"/>
      <c r="G170" s="78"/>
    </row>
    <row r="171" spans="1:7" s="70" customFormat="1" ht="12.75">
      <c r="A171" s="76">
        <v>18</v>
      </c>
      <c r="B171" s="159" t="s">
        <v>321</v>
      </c>
      <c r="C171" s="58"/>
      <c r="D171" s="151"/>
      <c r="E171" s="64" t="s">
        <v>329</v>
      </c>
      <c r="F171" s="68" t="s">
        <v>74</v>
      </c>
      <c r="G171" s="81"/>
    </row>
    <row r="172" spans="1:7" s="50" customFormat="1" ht="12.75">
      <c r="A172" s="76">
        <v>19</v>
      </c>
      <c r="B172" s="163" t="s">
        <v>441</v>
      </c>
      <c r="C172" s="156">
        <v>2</v>
      </c>
      <c r="D172" s="156" t="s">
        <v>40</v>
      </c>
      <c r="E172" s="157">
        <v>2025</v>
      </c>
      <c r="F172" s="183"/>
      <c r="G172" s="78"/>
    </row>
    <row r="173" spans="1:7" s="50" customFormat="1" ht="12.75">
      <c r="A173" s="76">
        <v>20</v>
      </c>
      <c r="B173" s="163" t="s">
        <v>445</v>
      </c>
      <c r="C173" s="156">
        <v>1.2</v>
      </c>
      <c r="D173" s="156" t="s">
        <v>40</v>
      </c>
      <c r="E173" s="157">
        <v>2025</v>
      </c>
      <c r="F173" s="183"/>
      <c r="G173" s="78"/>
    </row>
    <row r="174" spans="1:7" s="50" customFormat="1" ht="12.75">
      <c r="A174" s="76">
        <v>21</v>
      </c>
      <c r="B174" s="163" t="s">
        <v>446</v>
      </c>
      <c r="C174" s="156">
        <v>0.5</v>
      </c>
      <c r="D174" s="156" t="s">
        <v>40</v>
      </c>
      <c r="E174" s="157">
        <v>2026</v>
      </c>
      <c r="F174" s="183"/>
      <c r="G174" s="78"/>
    </row>
    <row r="175" spans="1:7" s="50" customFormat="1" ht="12.75">
      <c r="A175" s="76">
        <v>22</v>
      </c>
      <c r="B175" s="163" t="s">
        <v>442</v>
      </c>
      <c r="C175" s="156">
        <v>0.3</v>
      </c>
      <c r="D175" s="156" t="s">
        <v>40</v>
      </c>
      <c r="E175" s="157">
        <v>2026</v>
      </c>
      <c r="F175" s="183"/>
      <c r="G175" s="78"/>
    </row>
    <row r="176" spans="1:7" s="70" customFormat="1" ht="12.75">
      <c r="A176" s="76">
        <v>23</v>
      </c>
      <c r="B176" s="159" t="s">
        <v>322</v>
      </c>
      <c r="C176" s="58"/>
      <c r="D176" s="151"/>
      <c r="E176" s="64" t="s">
        <v>330</v>
      </c>
      <c r="F176" s="68" t="s">
        <v>74</v>
      </c>
      <c r="G176" s="81"/>
    </row>
    <row r="177" spans="1:9" s="70" customFormat="1" ht="12.75">
      <c r="A177" s="76">
        <v>24</v>
      </c>
      <c r="B177" s="159" t="s">
        <v>626</v>
      </c>
      <c r="C177" s="58"/>
      <c r="D177" s="151"/>
      <c r="E177" s="64" t="s">
        <v>331</v>
      </c>
      <c r="F177" s="68" t="s">
        <v>74</v>
      </c>
      <c r="G177" s="81"/>
    </row>
    <row r="178" spans="1:9" s="70" customFormat="1" ht="12.75">
      <c r="A178" s="76">
        <v>25</v>
      </c>
      <c r="B178" s="159" t="s">
        <v>323</v>
      </c>
      <c r="C178" s="58"/>
      <c r="D178" s="151"/>
      <c r="E178" s="64" t="s">
        <v>332</v>
      </c>
      <c r="F178" s="68" t="s">
        <v>74</v>
      </c>
      <c r="G178" s="81"/>
    </row>
    <row r="179" spans="1:9" s="70" customFormat="1" ht="12.75">
      <c r="A179" s="76">
        <v>26</v>
      </c>
      <c r="B179" s="159" t="s">
        <v>324</v>
      </c>
      <c r="C179" s="58"/>
      <c r="D179" s="151"/>
      <c r="E179" s="64" t="s">
        <v>333</v>
      </c>
      <c r="F179" s="68" t="s">
        <v>74</v>
      </c>
      <c r="G179" s="81"/>
    </row>
    <row r="180" spans="1:9" s="70" customFormat="1" ht="12.75">
      <c r="A180" s="76">
        <v>27</v>
      </c>
      <c r="B180" s="159" t="s">
        <v>325</v>
      </c>
      <c r="C180" s="58"/>
      <c r="D180" s="151"/>
      <c r="E180" s="64" t="s">
        <v>333</v>
      </c>
      <c r="F180" s="68" t="s">
        <v>74</v>
      </c>
      <c r="G180" s="81"/>
    </row>
    <row r="181" spans="1:9" s="70" customFormat="1" ht="12.75">
      <c r="A181" s="76">
        <v>28</v>
      </c>
      <c r="B181" s="159" t="s">
        <v>326</v>
      </c>
      <c r="C181" s="58"/>
      <c r="D181" s="151"/>
      <c r="E181" s="64" t="s">
        <v>334</v>
      </c>
      <c r="F181" s="68" t="s">
        <v>74</v>
      </c>
      <c r="G181" s="81"/>
    </row>
    <row r="182" spans="1:9" s="50" customFormat="1" ht="25.5">
      <c r="A182" s="76">
        <v>29</v>
      </c>
      <c r="B182" s="160" t="s">
        <v>560</v>
      </c>
      <c r="C182" s="62">
        <v>4.8</v>
      </c>
      <c r="D182" s="62" t="s">
        <v>40</v>
      </c>
      <c r="E182" s="152" t="s">
        <v>457</v>
      </c>
      <c r="F182" s="184" t="s">
        <v>479</v>
      </c>
      <c r="G182" s="78"/>
    </row>
    <row r="183" spans="1:9" s="50" customFormat="1" ht="89.25">
      <c r="A183" s="76">
        <v>30</v>
      </c>
      <c r="B183" s="68" t="s">
        <v>559</v>
      </c>
      <c r="C183" s="66">
        <v>4.5</v>
      </c>
      <c r="D183" s="66" t="s">
        <v>40</v>
      </c>
      <c r="E183" s="66" t="s">
        <v>457</v>
      </c>
      <c r="F183" s="68" t="s">
        <v>480</v>
      </c>
      <c r="G183" s="78"/>
    </row>
    <row r="184" spans="1:9" s="96" customFormat="1" ht="76.5">
      <c r="A184" s="180">
        <v>31</v>
      </c>
      <c r="B184" s="181" t="s">
        <v>636</v>
      </c>
      <c r="C184" s="182"/>
      <c r="D184" s="182"/>
      <c r="E184" s="182" t="s">
        <v>635</v>
      </c>
      <c r="F184" s="181" t="s">
        <v>637</v>
      </c>
      <c r="G184" s="78"/>
      <c r="H184" s="78"/>
      <c r="I184" s="78"/>
    </row>
    <row r="185" spans="1:9" s="96" customFormat="1" ht="12.75">
      <c r="A185" s="95"/>
      <c r="E185" s="97"/>
      <c r="G185" s="78"/>
      <c r="H185" s="78"/>
      <c r="I185" s="78"/>
    </row>
    <row r="186" spans="1:9" s="96" customFormat="1" ht="12.75">
      <c r="A186" s="95"/>
      <c r="E186" s="97"/>
      <c r="G186" s="78"/>
      <c r="H186" s="78"/>
      <c r="I186" s="78"/>
    </row>
    <row r="187" spans="1:9" s="96" customFormat="1" ht="12.75">
      <c r="A187" s="95"/>
      <c r="E187" s="97"/>
      <c r="G187" s="78"/>
      <c r="H187" s="78"/>
      <c r="I187" s="78"/>
    </row>
    <row r="188" spans="1:9" s="96" customFormat="1" ht="12.75">
      <c r="A188" s="95"/>
      <c r="E188" s="97"/>
      <c r="G188" s="78"/>
      <c r="H188" s="78"/>
      <c r="I188" s="78"/>
    </row>
    <row r="189" spans="1:9" s="96" customFormat="1" ht="12.75">
      <c r="A189" s="95"/>
      <c r="E189" s="97"/>
      <c r="G189" s="78"/>
      <c r="H189" s="78"/>
      <c r="I189" s="78"/>
    </row>
    <row r="190" spans="1:9" s="96" customFormat="1" ht="12.75">
      <c r="A190" s="95"/>
      <c r="E190" s="97"/>
      <c r="G190" s="78"/>
      <c r="H190" s="78"/>
      <c r="I190" s="78"/>
    </row>
    <row r="191" spans="1:9" s="96" customFormat="1" ht="12.75">
      <c r="A191" s="95"/>
      <c r="E191" s="97"/>
      <c r="G191" s="78"/>
      <c r="H191" s="78"/>
      <c r="I191" s="78"/>
    </row>
    <row r="192" spans="1:9" s="96" customFormat="1" ht="12.75">
      <c r="A192" s="95"/>
      <c r="E192" s="97"/>
      <c r="G192" s="78"/>
      <c r="H192" s="78"/>
      <c r="I192" s="78"/>
    </row>
    <row r="193" spans="1:9" s="96" customFormat="1" ht="12.75">
      <c r="A193" s="95"/>
      <c r="E193" s="97"/>
      <c r="G193" s="78"/>
      <c r="H193" s="78"/>
      <c r="I193" s="78"/>
    </row>
    <row r="194" spans="1:9" s="96" customFormat="1" ht="12.75">
      <c r="A194" s="95"/>
      <c r="E194" s="97"/>
      <c r="G194" s="78"/>
      <c r="H194" s="78"/>
      <c r="I194" s="78"/>
    </row>
    <row r="195" spans="1:9" s="96" customFormat="1" ht="12.75">
      <c r="A195" s="95"/>
      <c r="E195" s="97"/>
      <c r="G195" s="78"/>
      <c r="H195" s="78"/>
      <c r="I195" s="78"/>
    </row>
    <row r="196" spans="1:9" s="96" customFormat="1" ht="12.75">
      <c r="A196" s="95"/>
      <c r="E196" s="97"/>
      <c r="G196" s="78"/>
      <c r="H196" s="78"/>
      <c r="I196" s="78"/>
    </row>
    <row r="197" spans="1:9" s="96" customFormat="1" ht="12.75">
      <c r="A197" s="95"/>
      <c r="E197" s="97"/>
      <c r="G197" s="78"/>
      <c r="H197" s="78"/>
      <c r="I197" s="78"/>
    </row>
    <row r="198" spans="1:9" s="96" customFormat="1" ht="12.75">
      <c r="A198" s="95"/>
      <c r="E198" s="97"/>
      <c r="G198" s="78"/>
      <c r="H198" s="78"/>
      <c r="I198" s="78"/>
    </row>
    <row r="199" spans="1:9" s="96" customFormat="1" ht="12.75">
      <c r="A199" s="95"/>
      <c r="E199" s="97"/>
      <c r="G199" s="78"/>
      <c r="H199" s="78"/>
      <c r="I199" s="78"/>
    </row>
    <row r="200" spans="1:9" s="96" customFormat="1" ht="12.75">
      <c r="A200" s="95"/>
      <c r="E200" s="97"/>
      <c r="G200" s="78"/>
      <c r="H200" s="78"/>
      <c r="I200" s="78"/>
    </row>
    <row r="201" spans="1:9" s="96" customFormat="1" ht="12.75">
      <c r="A201" s="95"/>
      <c r="E201" s="97"/>
      <c r="G201" s="78"/>
      <c r="H201" s="78"/>
      <c r="I201" s="78"/>
    </row>
    <row r="202" spans="1:9" s="96" customFormat="1" ht="12.75">
      <c r="A202" s="95"/>
      <c r="E202" s="97"/>
      <c r="G202" s="78"/>
      <c r="H202" s="78"/>
      <c r="I202" s="78"/>
    </row>
    <row r="203" spans="1:9" s="96" customFormat="1" ht="12.75">
      <c r="A203" s="95"/>
      <c r="E203" s="97"/>
      <c r="G203" s="78"/>
      <c r="H203" s="78"/>
      <c r="I203" s="78"/>
    </row>
    <row r="204" spans="1:9" s="96" customFormat="1" ht="12.75">
      <c r="A204" s="95"/>
      <c r="E204" s="97"/>
      <c r="G204" s="78"/>
      <c r="H204" s="78"/>
      <c r="I204" s="78"/>
    </row>
    <row r="205" spans="1:9" s="96" customFormat="1" ht="12.75">
      <c r="A205" s="95"/>
      <c r="E205" s="97"/>
      <c r="G205" s="78"/>
      <c r="H205" s="78"/>
      <c r="I205" s="78"/>
    </row>
    <row r="206" spans="1:9" s="96" customFormat="1" ht="12.75">
      <c r="A206" s="95"/>
      <c r="E206" s="97"/>
      <c r="G206" s="78"/>
      <c r="H206" s="78"/>
      <c r="I206" s="78"/>
    </row>
    <row r="207" spans="1:9" s="96" customFormat="1" ht="12.75">
      <c r="A207" s="95"/>
      <c r="E207" s="97"/>
      <c r="G207" s="78"/>
      <c r="H207" s="78"/>
      <c r="I207" s="78"/>
    </row>
    <row r="208" spans="1:9" s="96" customFormat="1" ht="12.75">
      <c r="A208" s="95"/>
      <c r="E208" s="97"/>
      <c r="G208" s="78"/>
      <c r="H208" s="78"/>
      <c r="I208" s="78"/>
    </row>
    <row r="209" spans="1:9" s="96" customFormat="1" ht="12.75">
      <c r="A209" s="95"/>
      <c r="E209" s="97"/>
      <c r="G209" s="78"/>
      <c r="H209" s="78"/>
      <c r="I209" s="78"/>
    </row>
    <row r="210" spans="1:9" s="96" customFormat="1" ht="12.75">
      <c r="A210" s="95"/>
      <c r="E210" s="97"/>
      <c r="G210" s="78"/>
      <c r="H210" s="78"/>
      <c r="I210" s="78"/>
    </row>
    <row r="211" spans="1:9" s="96" customFormat="1" ht="12.75">
      <c r="A211" s="95"/>
      <c r="E211" s="97"/>
      <c r="G211" s="78"/>
      <c r="H211" s="78"/>
      <c r="I211" s="78"/>
    </row>
    <row r="212" spans="1:9" s="96" customFormat="1" ht="12.75">
      <c r="A212" s="95"/>
      <c r="E212" s="97"/>
      <c r="G212" s="78"/>
      <c r="H212" s="78"/>
      <c r="I212" s="78"/>
    </row>
    <row r="213" spans="1:9" s="96" customFormat="1" ht="12.75">
      <c r="A213" s="95"/>
      <c r="E213" s="97"/>
      <c r="G213" s="78"/>
      <c r="H213" s="78"/>
      <c r="I213" s="78"/>
    </row>
    <row r="214" spans="1:9" s="96" customFormat="1" ht="12.75">
      <c r="A214" s="95"/>
      <c r="E214" s="97"/>
      <c r="G214" s="78"/>
      <c r="H214" s="78"/>
      <c r="I214" s="78"/>
    </row>
    <row r="215" spans="1:9" s="96" customFormat="1" ht="12.75">
      <c r="A215" s="95"/>
      <c r="E215" s="97"/>
      <c r="G215" s="78"/>
      <c r="H215" s="78"/>
      <c r="I215" s="78"/>
    </row>
    <row r="216" spans="1:9" s="96" customFormat="1" ht="12.75">
      <c r="A216" s="95"/>
      <c r="E216" s="97"/>
      <c r="G216" s="78"/>
      <c r="H216" s="78"/>
      <c r="I216" s="78"/>
    </row>
    <row r="217" spans="1:9" s="96" customFormat="1" ht="12.75">
      <c r="A217" s="95"/>
      <c r="E217" s="97"/>
      <c r="G217" s="78"/>
      <c r="H217" s="78"/>
      <c r="I217" s="78"/>
    </row>
    <row r="218" spans="1:9" s="96" customFormat="1" ht="12.75">
      <c r="A218" s="95"/>
      <c r="E218" s="97"/>
      <c r="G218" s="78"/>
      <c r="H218" s="78"/>
      <c r="I218" s="78"/>
    </row>
    <row r="219" spans="1:9" s="96" customFormat="1" ht="12.75">
      <c r="A219" s="95"/>
      <c r="E219" s="97"/>
      <c r="G219" s="78"/>
      <c r="H219" s="78"/>
      <c r="I219" s="78"/>
    </row>
    <row r="220" spans="1:9" s="96" customFormat="1" ht="12.75">
      <c r="A220" s="95"/>
      <c r="E220" s="97"/>
      <c r="G220" s="78"/>
      <c r="H220" s="78"/>
      <c r="I220" s="78"/>
    </row>
    <row r="221" spans="1:9" s="96" customFormat="1" ht="12.75">
      <c r="A221" s="95"/>
      <c r="E221" s="97"/>
      <c r="G221" s="78"/>
      <c r="H221" s="78"/>
      <c r="I221" s="78"/>
    </row>
    <row r="222" spans="1:9" s="96" customFormat="1" ht="12.75">
      <c r="A222" s="95"/>
      <c r="E222" s="97"/>
      <c r="G222" s="78"/>
      <c r="H222" s="78"/>
      <c r="I222" s="78"/>
    </row>
    <row r="223" spans="1:9" s="96" customFormat="1" ht="12.75">
      <c r="A223" s="95"/>
      <c r="E223" s="97"/>
      <c r="G223" s="78"/>
      <c r="H223" s="78"/>
      <c r="I223" s="78"/>
    </row>
    <row r="224" spans="1:9" s="96" customFormat="1" ht="12.75">
      <c r="A224" s="95"/>
      <c r="E224" s="97"/>
      <c r="G224" s="78"/>
      <c r="H224" s="78"/>
      <c r="I224" s="78"/>
    </row>
    <row r="225" spans="1:9" s="96" customFormat="1" ht="12.75">
      <c r="A225" s="95"/>
      <c r="E225" s="97"/>
      <c r="G225" s="78"/>
      <c r="H225" s="78"/>
      <c r="I225" s="78"/>
    </row>
    <row r="226" spans="1:9" s="96" customFormat="1" ht="12.75">
      <c r="A226" s="95"/>
      <c r="E226" s="97"/>
      <c r="G226" s="78"/>
      <c r="H226" s="78"/>
      <c r="I226" s="78"/>
    </row>
    <row r="227" spans="1:9" s="96" customFormat="1" ht="12.75">
      <c r="A227" s="95"/>
      <c r="E227" s="97"/>
      <c r="G227" s="78"/>
      <c r="H227" s="78"/>
      <c r="I227" s="78"/>
    </row>
    <row r="228" spans="1:9" s="96" customFormat="1" ht="12.75">
      <c r="A228" s="95"/>
      <c r="E228" s="97"/>
      <c r="G228" s="78"/>
      <c r="H228" s="78"/>
      <c r="I228" s="78"/>
    </row>
    <row r="229" spans="1:9" s="96" customFormat="1" ht="12.75">
      <c r="A229" s="95"/>
      <c r="E229" s="97"/>
      <c r="G229" s="78"/>
      <c r="H229" s="78"/>
      <c r="I229" s="78"/>
    </row>
    <row r="230" spans="1:9" s="96" customFormat="1" ht="12.75">
      <c r="A230" s="95"/>
      <c r="E230" s="97"/>
      <c r="G230" s="78"/>
      <c r="H230" s="78"/>
      <c r="I230" s="78"/>
    </row>
    <row r="231" spans="1:9" s="96" customFormat="1" ht="12.75">
      <c r="A231" s="95"/>
      <c r="E231" s="97"/>
      <c r="G231" s="78"/>
      <c r="H231" s="78"/>
      <c r="I231" s="78"/>
    </row>
    <row r="232" spans="1:9" s="96" customFormat="1" ht="12.75">
      <c r="A232" s="95"/>
      <c r="E232" s="97"/>
      <c r="G232" s="78"/>
      <c r="H232" s="78"/>
      <c r="I232" s="78"/>
    </row>
    <row r="233" spans="1:9" s="96" customFormat="1" ht="12.75">
      <c r="A233" s="95"/>
      <c r="E233" s="97"/>
      <c r="G233" s="78"/>
      <c r="H233" s="78"/>
      <c r="I233" s="78"/>
    </row>
    <row r="234" spans="1:9" s="96" customFormat="1" ht="12.75">
      <c r="A234" s="95"/>
      <c r="E234" s="97"/>
      <c r="G234" s="78"/>
      <c r="H234" s="78"/>
      <c r="I234" s="78"/>
    </row>
    <row r="235" spans="1:9" s="96" customFormat="1" ht="12.75">
      <c r="A235" s="95"/>
      <c r="E235" s="97"/>
      <c r="G235" s="78"/>
      <c r="H235" s="78"/>
      <c r="I235" s="78"/>
    </row>
    <row r="236" spans="1:9" s="96" customFormat="1" ht="12.75">
      <c r="A236" s="95"/>
      <c r="E236" s="97"/>
      <c r="G236" s="78"/>
      <c r="H236" s="78"/>
      <c r="I236" s="78"/>
    </row>
    <row r="237" spans="1:9" s="96" customFormat="1" ht="12.75">
      <c r="A237" s="95"/>
      <c r="E237" s="97"/>
      <c r="G237" s="78"/>
      <c r="H237" s="78"/>
      <c r="I237" s="78"/>
    </row>
    <row r="238" spans="1:9" s="96" customFormat="1" ht="12.75">
      <c r="A238" s="95"/>
      <c r="E238" s="97"/>
      <c r="G238" s="78"/>
      <c r="H238" s="78"/>
      <c r="I238" s="78"/>
    </row>
    <row r="239" spans="1:9" s="96" customFormat="1" ht="12.75">
      <c r="A239" s="95"/>
      <c r="E239" s="97"/>
      <c r="G239" s="78"/>
      <c r="H239" s="78"/>
      <c r="I239" s="78"/>
    </row>
    <row r="240" spans="1:9" s="96" customFormat="1" ht="12.75">
      <c r="A240" s="95"/>
      <c r="E240" s="97"/>
      <c r="G240" s="78"/>
      <c r="H240" s="78"/>
      <c r="I240" s="78"/>
    </row>
    <row r="241" spans="1:9" s="96" customFormat="1" ht="12.75">
      <c r="A241" s="95"/>
      <c r="E241" s="97"/>
      <c r="G241" s="78"/>
      <c r="H241" s="78"/>
      <c r="I241" s="78"/>
    </row>
    <row r="242" spans="1:9" s="96" customFormat="1" ht="12.75">
      <c r="A242" s="95"/>
      <c r="E242" s="97"/>
      <c r="G242" s="78"/>
      <c r="H242" s="78"/>
      <c r="I242" s="78"/>
    </row>
    <row r="243" spans="1:9" s="96" customFormat="1" ht="12.75">
      <c r="A243" s="95"/>
      <c r="E243" s="97"/>
      <c r="G243" s="78"/>
      <c r="H243" s="78"/>
      <c r="I243" s="78"/>
    </row>
    <row r="244" spans="1:9" s="96" customFormat="1" ht="12.75">
      <c r="A244" s="95"/>
      <c r="E244" s="97"/>
      <c r="G244" s="78"/>
      <c r="H244" s="78"/>
      <c r="I244" s="78"/>
    </row>
    <row r="245" spans="1:9" s="96" customFormat="1" ht="12.75">
      <c r="A245" s="95"/>
      <c r="E245" s="97"/>
      <c r="G245" s="78"/>
      <c r="H245" s="78"/>
      <c r="I245" s="78"/>
    </row>
    <row r="246" spans="1:9" s="96" customFormat="1" ht="12.75">
      <c r="A246" s="95"/>
      <c r="E246" s="97"/>
      <c r="G246" s="78"/>
      <c r="H246" s="78"/>
      <c r="I246" s="78"/>
    </row>
    <row r="247" spans="1:9" s="96" customFormat="1" ht="12.75">
      <c r="A247" s="95"/>
      <c r="E247" s="97"/>
      <c r="G247" s="78"/>
      <c r="H247" s="78"/>
      <c r="I247" s="78"/>
    </row>
    <row r="248" spans="1:9" s="96" customFormat="1" ht="12.75">
      <c r="A248" s="95"/>
      <c r="E248" s="97"/>
      <c r="G248" s="78"/>
      <c r="H248" s="78"/>
      <c r="I248" s="78"/>
    </row>
    <row r="249" spans="1:9" s="96" customFormat="1" ht="12.75">
      <c r="A249" s="95"/>
      <c r="E249" s="97"/>
      <c r="G249" s="78"/>
      <c r="H249" s="78"/>
      <c r="I249" s="78"/>
    </row>
    <row r="250" spans="1:9" s="96" customFormat="1" ht="12.75">
      <c r="A250" s="95"/>
      <c r="E250" s="97"/>
      <c r="G250" s="78"/>
      <c r="H250" s="78"/>
      <c r="I250" s="78"/>
    </row>
    <row r="251" spans="1:9" s="96" customFormat="1" ht="12.75">
      <c r="A251" s="95"/>
      <c r="E251" s="97"/>
      <c r="G251" s="78"/>
      <c r="H251" s="78"/>
      <c r="I251" s="78"/>
    </row>
    <row r="252" spans="1:9" s="96" customFormat="1" ht="12.75">
      <c r="A252" s="95"/>
      <c r="E252" s="97"/>
      <c r="G252" s="78"/>
      <c r="H252" s="78"/>
      <c r="I252" s="78"/>
    </row>
    <row r="253" spans="1:9" s="96" customFormat="1" ht="12.75">
      <c r="A253" s="95"/>
      <c r="E253" s="97"/>
      <c r="G253" s="78"/>
      <c r="H253" s="78"/>
      <c r="I253" s="78"/>
    </row>
    <row r="254" spans="1:9" s="96" customFormat="1" ht="12.75">
      <c r="A254" s="95"/>
      <c r="E254" s="97"/>
      <c r="G254" s="78"/>
      <c r="H254" s="78"/>
      <c r="I254" s="78"/>
    </row>
    <row r="255" spans="1:9" s="96" customFormat="1" ht="12.75">
      <c r="A255" s="95"/>
      <c r="E255" s="97"/>
      <c r="G255" s="78"/>
      <c r="H255" s="78"/>
      <c r="I255" s="78"/>
    </row>
    <row r="256" spans="1:9" s="96" customFormat="1" ht="12.75">
      <c r="A256" s="95"/>
      <c r="E256" s="97"/>
      <c r="G256" s="78"/>
      <c r="H256" s="78"/>
      <c r="I256" s="78"/>
    </row>
    <row r="257" spans="1:9" s="96" customFormat="1" ht="12.75">
      <c r="A257" s="95"/>
      <c r="E257" s="97"/>
      <c r="G257" s="78"/>
      <c r="H257" s="78"/>
      <c r="I257" s="78"/>
    </row>
    <row r="258" spans="1:9" s="96" customFormat="1" ht="12.75">
      <c r="A258" s="95"/>
      <c r="E258" s="97"/>
      <c r="G258" s="78"/>
      <c r="H258" s="78"/>
      <c r="I258" s="78"/>
    </row>
    <row r="259" spans="1:9" s="96" customFormat="1" ht="12.75">
      <c r="A259" s="95"/>
      <c r="E259" s="97"/>
      <c r="G259" s="78"/>
      <c r="H259" s="78"/>
      <c r="I259" s="78"/>
    </row>
    <row r="260" spans="1:9" s="96" customFormat="1" ht="12.75">
      <c r="A260" s="95"/>
      <c r="E260" s="97"/>
      <c r="G260" s="78"/>
      <c r="H260" s="78"/>
      <c r="I260" s="78"/>
    </row>
    <row r="261" spans="1:9" s="96" customFormat="1" ht="12.75">
      <c r="A261" s="95"/>
      <c r="E261" s="97"/>
      <c r="G261" s="78"/>
      <c r="H261" s="78"/>
      <c r="I261" s="78"/>
    </row>
    <row r="262" spans="1:9" s="96" customFormat="1" ht="12.75">
      <c r="A262" s="95"/>
      <c r="E262" s="97"/>
      <c r="G262" s="78"/>
      <c r="H262" s="78"/>
      <c r="I262" s="78"/>
    </row>
    <row r="263" spans="1:9" s="96" customFormat="1" ht="12.75">
      <c r="A263" s="95"/>
      <c r="E263" s="97"/>
      <c r="G263" s="78"/>
      <c r="H263" s="78"/>
      <c r="I263" s="78"/>
    </row>
    <row r="264" spans="1:9" s="96" customFormat="1" ht="12.75">
      <c r="A264" s="95"/>
      <c r="E264" s="97"/>
      <c r="G264" s="78"/>
      <c r="H264" s="78"/>
      <c r="I264" s="78"/>
    </row>
    <row r="265" spans="1:9" s="96" customFormat="1" ht="12.75">
      <c r="A265" s="95"/>
      <c r="E265" s="97"/>
      <c r="G265" s="78"/>
      <c r="H265" s="78"/>
      <c r="I265" s="78"/>
    </row>
    <row r="266" spans="1:9" s="96" customFormat="1" ht="12.75">
      <c r="A266" s="95"/>
      <c r="E266" s="97"/>
      <c r="G266" s="78"/>
      <c r="H266" s="78"/>
      <c r="I266" s="78"/>
    </row>
    <row r="267" spans="1:9" s="96" customFormat="1" ht="12.75">
      <c r="A267" s="95"/>
      <c r="E267" s="97"/>
      <c r="G267" s="78"/>
      <c r="H267" s="78"/>
      <c r="I267" s="78"/>
    </row>
    <row r="268" spans="1:9" s="96" customFormat="1" ht="12.75">
      <c r="A268" s="95"/>
      <c r="E268" s="97"/>
      <c r="G268" s="78"/>
      <c r="H268" s="78"/>
      <c r="I268" s="78"/>
    </row>
    <row r="269" spans="1:9" s="96" customFormat="1" ht="12.75">
      <c r="A269" s="95"/>
      <c r="E269" s="97"/>
      <c r="G269" s="78"/>
      <c r="H269" s="78"/>
      <c r="I269" s="78"/>
    </row>
    <row r="270" spans="1:9" s="96" customFormat="1" ht="12.75">
      <c r="A270" s="95"/>
      <c r="E270" s="97"/>
      <c r="G270" s="78"/>
      <c r="H270" s="78"/>
      <c r="I270" s="78"/>
    </row>
    <row r="271" spans="1:9" s="96" customFormat="1" ht="12.75">
      <c r="A271" s="95"/>
      <c r="E271" s="97"/>
      <c r="G271" s="78"/>
      <c r="H271" s="78"/>
      <c r="I271" s="78"/>
    </row>
    <row r="272" spans="1:9" s="96" customFormat="1" ht="12.75">
      <c r="A272" s="95"/>
      <c r="E272" s="97"/>
      <c r="G272" s="78"/>
      <c r="H272" s="78"/>
      <c r="I272" s="78"/>
    </row>
    <row r="273" spans="1:9" s="96" customFormat="1" ht="12.75">
      <c r="A273" s="95"/>
      <c r="E273" s="97"/>
      <c r="G273" s="78"/>
      <c r="H273" s="78"/>
      <c r="I273" s="78"/>
    </row>
    <row r="274" spans="1:9" s="96" customFormat="1" ht="12.75">
      <c r="A274" s="95"/>
      <c r="E274" s="97"/>
      <c r="G274" s="78"/>
      <c r="H274" s="78"/>
      <c r="I274" s="78"/>
    </row>
    <row r="275" spans="1:9" s="96" customFormat="1" ht="12.75">
      <c r="A275" s="95"/>
      <c r="E275" s="97"/>
      <c r="G275" s="78"/>
      <c r="H275" s="78"/>
      <c r="I275" s="78"/>
    </row>
    <row r="276" spans="1:9" s="96" customFormat="1" ht="12.75">
      <c r="A276" s="95"/>
      <c r="E276" s="97"/>
      <c r="G276" s="78"/>
      <c r="H276" s="78"/>
      <c r="I276" s="78"/>
    </row>
    <row r="277" spans="1:9" s="96" customFormat="1" ht="12.75">
      <c r="A277" s="95"/>
      <c r="E277" s="97"/>
      <c r="G277" s="78"/>
      <c r="H277" s="78"/>
      <c r="I277" s="78"/>
    </row>
    <row r="278" spans="1:9" s="96" customFormat="1" ht="12.75">
      <c r="A278" s="95"/>
      <c r="E278" s="97"/>
      <c r="G278" s="78"/>
      <c r="H278" s="78"/>
      <c r="I278" s="78"/>
    </row>
    <row r="279" spans="1:9" s="96" customFormat="1" ht="12.75">
      <c r="A279" s="95"/>
      <c r="E279" s="97"/>
      <c r="G279" s="78"/>
      <c r="H279" s="78"/>
      <c r="I279" s="78"/>
    </row>
    <row r="280" spans="1:9" s="96" customFormat="1" ht="12.75">
      <c r="A280" s="95"/>
      <c r="E280" s="97"/>
      <c r="G280" s="78"/>
      <c r="H280" s="78"/>
      <c r="I280" s="78"/>
    </row>
    <row r="281" spans="1:9" s="96" customFormat="1" ht="12.75">
      <c r="A281" s="95"/>
      <c r="E281" s="97"/>
      <c r="G281" s="78"/>
      <c r="H281" s="78"/>
      <c r="I281" s="78"/>
    </row>
    <row r="282" spans="1:9" s="96" customFormat="1" ht="12.75">
      <c r="A282" s="95"/>
      <c r="E282" s="97"/>
      <c r="G282" s="78"/>
      <c r="H282" s="78"/>
      <c r="I282" s="78"/>
    </row>
    <row r="283" spans="1:9" s="96" customFormat="1" ht="12.75">
      <c r="A283" s="95"/>
      <c r="E283" s="97"/>
      <c r="G283" s="78"/>
      <c r="H283" s="78"/>
      <c r="I283" s="78"/>
    </row>
    <row r="284" spans="1:9" s="96" customFormat="1" ht="12.75">
      <c r="A284" s="95"/>
      <c r="E284" s="97"/>
      <c r="G284" s="78"/>
      <c r="H284" s="78"/>
      <c r="I284" s="78"/>
    </row>
    <row r="285" spans="1:9" s="96" customFormat="1" ht="12.75">
      <c r="A285" s="95"/>
      <c r="E285" s="97"/>
      <c r="G285" s="78"/>
      <c r="H285" s="78"/>
      <c r="I285" s="78"/>
    </row>
    <row r="286" spans="1:9" s="96" customFormat="1" ht="12.75">
      <c r="A286" s="95"/>
      <c r="E286" s="97"/>
      <c r="G286" s="78"/>
      <c r="H286" s="78"/>
      <c r="I286" s="78"/>
    </row>
    <row r="287" spans="1:9" s="96" customFormat="1" ht="12.75">
      <c r="A287" s="95"/>
      <c r="E287" s="97"/>
      <c r="G287" s="78"/>
      <c r="H287" s="78"/>
      <c r="I287" s="78"/>
    </row>
    <row r="288" spans="1:9" s="96" customFormat="1" ht="12.75">
      <c r="A288" s="95"/>
      <c r="E288" s="97"/>
      <c r="G288" s="78"/>
      <c r="H288" s="78"/>
      <c r="I288" s="78"/>
    </row>
    <row r="289" spans="1:9" s="96" customFormat="1" ht="12.75">
      <c r="A289" s="95"/>
      <c r="E289" s="97"/>
      <c r="G289" s="78"/>
      <c r="H289" s="78"/>
      <c r="I289" s="78"/>
    </row>
    <row r="290" spans="1:9" s="96" customFormat="1" ht="12.75">
      <c r="A290" s="95"/>
      <c r="E290" s="97"/>
      <c r="G290" s="78"/>
      <c r="H290" s="78"/>
      <c r="I290" s="78"/>
    </row>
    <row r="291" spans="1:9" s="96" customFormat="1" ht="12.75">
      <c r="A291" s="95"/>
      <c r="E291" s="97"/>
      <c r="G291" s="78"/>
      <c r="H291" s="78"/>
      <c r="I291" s="78"/>
    </row>
    <row r="292" spans="1:9" s="96" customFormat="1" ht="12.75">
      <c r="A292" s="95"/>
      <c r="E292" s="97"/>
      <c r="G292" s="78"/>
      <c r="H292" s="78"/>
      <c r="I292" s="78"/>
    </row>
    <row r="293" spans="1:9" s="96" customFormat="1" ht="12.75">
      <c r="A293" s="95"/>
      <c r="E293" s="97"/>
      <c r="G293" s="78"/>
      <c r="H293" s="78"/>
      <c r="I293" s="78"/>
    </row>
    <row r="294" spans="1:9" s="96" customFormat="1" ht="12.75">
      <c r="A294" s="95"/>
      <c r="E294" s="97"/>
      <c r="G294" s="78"/>
      <c r="H294" s="78"/>
      <c r="I294" s="78"/>
    </row>
    <row r="295" spans="1:9" s="96" customFormat="1" ht="12.75">
      <c r="A295" s="95"/>
      <c r="E295" s="97"/>
      <c r="G295" s="78"/>
      <c r="H295" s="78"/>
      <c r="I295" s="78"/>
    </row>
    <row r="296" spans="1:9" s="96" customFormat="1" ht="12.75">
      <c r="A296" s="95"/>
      <c r="E296" s="97"/>
      <c r="G296" s="78"/>
      <c r="H296" s="78"/>
      <c r="I296" s="78"/>
    </row>
    <row r="297" spans="1:9" s="96" customFormat="1" ht="12.75">
      <c r="A297" s="95"/>
      <c r="E297" s="97"/>
      <c r="G297" s="78"/>
      <c r="H297" s="78"/>
      <c r="I297" s="78"/>
    </row>
    <row r="298" spans="1:9" s="96" customFormat="1" ht="12.75">
      <c r="A298" s="95"/>
      <c r="E298" s="97"/>
      <c r="G298" s="78"/>
      <c r="H298" s="78"/>
      <c r="I298" s="78"/>
    </row>
    <row r="299" spans="1:9" s="96" customFormat="1" ht="12.75">
      <c r="A299" s="95"/>
      <c r="E299" s="97"/>
      <c r="G299" s="78"/>
      <c r="H299" s="78"/>
      <c r="I299" s="78"/>
    </row>
    <row r="300" spans="1:9" s="96" customFormat="1" ht="12.75">
      <c r="A300" s="95"/>
      <c r="E300" s="97"/>
      <c r="G300" s="78"/>
      <c r="H300" s="78"/>
      <c r="I300" s="78"/>
    </row>
    <row r="301" spans="1:9" s="96" customFormat="1" ht="12.75">
      <c r="A301" s="95"/>
      <c r="E301" s="97"/>
      <c r="G301" s="78"/>
      <c r="H301" s="78"/>
      <c r="I301" s="78"/>
    </row>
    <row r="302" spans="1:9" s="96" customFormat="1" ht="12.75">
      <c r="A302" s="95"/>
      <c r="E302" s="97"/>
      <c r="G302" s="78"/>
      <c r="H302" s="78"/>
      <c r="I302" s="78"/>
    </row>
    <row r="303" spans="1:9" s="96" customFormat="1" ht="12.75">
      <c r="A303" s="95"/>
      <c r="E303" s="97"/>
      <c r="G303" s="78"/>
      <c r="H303" s="78"/>
      <c r="I303" s="78"/>
    </row>
    <row r="304" spans="1:9" s="96" customFormat="1" ht="12.75">
      <c r="A304" s="95"/>
      <c r="E304" s="97"/>
      <c r="G304" s="78"/>
      <c r="H304" s="78"/>
      <c r="I304" s="78"/>
    </row>
    <row r="305" spans="1:9" s="96" customFormat="1" ht="12.75">
      <c r="A305" s="95"/>
      <c r="E305" s="97"/>
      <c r="G305" s="78"/>
      <c r="H305" s="78"/>
      <c r="I305" s="78"/>
    </row>
    <row r="306" spans="1:9" s="96" customFormat="1" ht="12.75">
      <c r="A306" s="95"/>
      <c r="E306" s="97"/>
      <c r="G306" s="78"/>
      <c r="H306" s="78"/>
      <c r="I306" s="78"/>
    </row>
    <row r="307" spans="1:9" s="96" customFormat="1" ht="12.75">
      <c r="A307" s="95"/>
      <c r="E307" s="97"/>
      <c r="G307" s="78"/>
      <c r="H307" s="78"/>
      <c r="I307" s="78"/>
    </row>
    <row r="308" spans="1:9" s="96" customFormat="1" ht="12.75">
      <c r="A308" s="95"/>
      <c r="E308" s="97"/>
      <c r="G308" s="78"/>
      <c r="H308" s="78"/>
      <c r="I308" s="78"/>
    </row>
    <row r="309" spans="1:9" s="96" customFormat="1" ht="12.75">
      <c r="A309" s="95"/>
      <c r="E309" s="97"/>
      <c r="G309" s="78"/>
      <c r="H309" s="78"/>
      <c r="I309" s="78"/>
    </row>
    <row r="310" spans="1:9" s="96" customFormat="1" ht="12.75">
      <c r="A310" s="95"/>
      <c r="E310" s="97"/>
      <c r="G310" s="78"/>
      <c r="H310" s="78"/>
      <c r="I310" s="78"/>
    </row>
    <row r="311" spans="1:9" s="96" customFormat="1" ht="12.75">
      <c r="A311" s="95"/>
      <c r="E311" s="97"/>
      <c r="G311" s="78"/>
      <c r="H311" s="78"/>
      <c r="I311" s="78"/>
    </row>
    <row r="312" spans="1:9" s="96" customFormat="1" ht="12.75">
      <c r="A312" s="95"/>
      <c r="E312" s="97"/>
      <c r="G312" s="78"/>
      <c r="H312" s="78"/>
      <c r="I312" s="78"/>
    </row>
    <row r="313" spans="1:9" s="96" customFormat="1" ht="12.75">
      <c r="A313" s="95"/>
      <c r="E313" s="97"/>
      <c r="G313" s="78"/>
      <c r="H313" s="78"/>
      <c r="I313" s="78"/>
    </row>
    <row r="314" spans="1:9" s="96" customFormat="1" ht="12.75">
      <c r="A314" s="95"/>
      <c r="E314" s="97"/>
      <c r="G314" s="78"/>
      <c r="H314" s="78"/>
      <c r="I314" s="78"/>
    </row>
    <row r="315" spans="1:9" s="96" customFormat="1" ht="12.75">
      <c r="A315" s="95"/>
      <c r="E315" s="97"/>
      <c r="G315" s="78"/>
      <c r="H315" s="78"/>
      <c r="I315" s="78"/>
    </row>
    <row r="316" spans="1:9" s="96" customFormat="1" ht="12.75">
      <c r="A316" s="95"/>
      <c r="E316" s="97"/>
      <c r="G316" s="78"/>
      <c r="H316" s="78"/>
      <c r="I316" s="78"/>
    </row>
    <row r="317" spans="1:9" s="96" customFormat="1" ht="12.75">
      <c r="A317" s="95"/>
      <c r="E317" s="97"/>
      <c r="G317" s="78"/>
      <c r="H317" s="78"/>
      <c r="I317" s="78"/>
    </row>
    <row r="318" spans="1:9" s="96" customFormat="1" ht="12.75">
      <c r="A318" s="95"/>
      <c r="E318" s="97"/>
      <c r="G318" s="78"/>
      <c r="H318" s="78"/>
      <c r="I318" s="78"/>
    </row>
    <row r="319" spans="1:9" s="96" customFormat="1" ht="12.75">
      <c r="A319" s="95"/>
      <c r="E319" s="97"/>
      <c r="G319" s="78"/>
      <c r="H319" s="78"/>
      <c r="I319" s="78"/>
    </row>
    <row r="320" spans="1:9" s="96" customFormat="1" ht="12.75">
      <c r="A320" s="95"/>
      <c r="E320" s="97"/>
      <c r="G320" s="78"/>
      <c r="H320" s="78"/>
      <c r="I320" s="78"/>
    </row>
    <row r="321" spans="1:9" s="96" customFormat="1" ht="12.75">
      <c r="A321" s="95"/>
      <c r="E321" s="97"/>
      <c r="G321" s="78"/>
      <c r="H321" s="78"/>
      <c r="I321" s="78"/>
    </row>
    <row r="322" spans="1:9" s="96" customFormat="1" ht="12.75">
      <c r="A322" s="95"/>
      <c r="E322" s="97"/>
      <c r="G322" s="78"/>
      <c r="H322" s="78"/>
      <c r="I322" s="78"/>
    </row>
    <row r="323" spans="1:9" s="96" customFormat="1" ht="12.75">
      <c r="A323" s="95"/>
      <c r="E323" s="97"/>
      <c r="G323" s="78"/>
      <c r="H323" s="78"/>
      <c r="I323" s="78"/>
    </row>
    <row r="324" spans="1:9" s="96" customFormat="1" ht="12.75">
      <c r="A324" s="95"/>
      <c r="E324" s="97"/>
      <c r="G324" s="78"/>
      <c r="H324" s="78"/>
      <c r="I324" s="78"/>
    </row>
    <row r="325" spans="1:9" s="96" customFormat="1" ht="12.75">
      <c r="A325" s="95"/>
      <c r="E325" s="97"/>
      <c r="G325" s="78"/>
      <c r="H325" s="78"/>
      <c r="I325" s="78"/>
    </row>
    <row r="326" spans="1:9" s="96" customFormat="1" ht="12.75">
      <c r="A326" s="95"/>
      <c r="E326" s="97"/>
      <c r="G326" s="78"/>
      <c r="H326" s="78"/>
      <c r="I326" s="78"/>
    </row>
    <row r="327" spans="1:9" s="96" customFormat="1" ht="12.75">
      <c r="A327" s="95"/>
      <c r="E327" s="97"/>
      <c r="G327" s="78"/>
      <c r="H327" s="78"/>
      <c r="I327" s="78"/>
    </row>
    <row r="328" spans="1:9" s="96" customFormat="1" ht="12.75">
      <c r="A328" s="95"/>
      <c r="E328" s="97"/>
      <c r="G328" s="78"/>
      <c r="H328" s="78"/>
      <c r="I328" s="78"/>
    </row>
    <row r="329" spans="1:9" s="96" customFormat="1" ht="12.75">
      <c r="A329" s="95"/>
      <c r="E329" s="97"/>
      <c r="G329" s="78"/>
      <c r="H329" s="78"/>
      <c r="I329" s="78"/>
    </row>
    <row r="330" spans="1:9" s="96" customFormat="1" ht="12.75">
      <c r="A330" s="95"/>
      <c r="E330" s="97"/>
      <c r="G330" s="78"/>
      <c r="H330" s="78"/>
      <c r="I330" s="78"/>
    </row>
    <row r="331" spans="1:9" s="96" customFormat="1" ht="12.75">
      <c r="A331" s="95"/>
      <c r="E331" s="97"/>
      <c r="G331" s="78"/>
      <c r="H331" s="78"/>
      <c r="I331" s="78"/>
    </row>
    <row r="332" spans="1:9" s="96" customFormat="1" ht="12.75">
      <c r="A332" s="95"/>
      <c r="E332" s="97"/>
      <c r="G332" s="78"/>
      <c r="H332" s="78"/>
      <c r="I332" s="78"/>
    </row>
    <row r="333" spans="1:9" s="96" customFormat="1" ht="12.75">
      <c r="A333" s="95"/>
      <c r="E333" s="97"/>
      <c r="G333" s="78"/>
      <c r="H333" s="78"/>
      <c r="I333" s="78"/>
    </row>
    <row r="334" spans="1:9" s="96" customFormat="1" ht="12.75">
      <c r="A334" s="95"/>
      <c r="E334" s="97"/>
      <c r="G334" s="78"/>
      <c r="H334" s="78"/>
      <c r="I334" s="78"/>
    </row>
    <row r="335" spans="1:9" s="96" customFormat="1" ht="12.75">
      <c r="A335" s="95"/>
      <c r="E335" s="97"/>
      <c r="G335" s="78"/>
      <c r="H335" s="78"/>
      <c r="I335" s="78"/>
    </row>
    <row r="336" spans="1:9" s="96" customFormat="1" ht="12.75">
      <c r="A336" s="95"/>
      <c r="E336" s="97"/>
      <c r="G336" s="78"/>
      <c r="H336" s="78"/>
      <c r="I336" s="78"/>
    </row>
    <row r="337" spans="1:9" s="96" customFormat="1" ht="12.75">
      <c r="A337" s="95"/>
      <c r="E337" s="97"/>
      <c r="G337" s="78"/>
      <c r="H337" s="78"/>
      <c r="I337" s="78"/>
    </row>
    <row r="338" spans="1:9" s="96" customFormat="1" ht="12.75">
      <c r="A338" s="95"/>
      <c r="E338" s="97"/>
      <c r="G338" s="78"/>
      <c r="H338" s="78"/>
      <c r="I338" s="78"/>
    </row>
    <row r="339" spans="1:9" s="96" customFormat="1" ht="12.75">
      <c r="A339" s="95"/>
      <c r="E339" s="97"/>
      <c r="G339" s="78"/>
      <c r="H339" s="78"/>
      <c r="I339" s="78"/>
    </row>
    <row r="340" spans="1:9" s="96" customFormat="1" ht="12.75">
      <c r="A340" s="95"/>
      <c r="E340" s="97"/>
      <c r="G340" s="78"/>
      <c r="H340" s="78"/>
      <c r="I340" s="78"/>
    </row>
    <row r="341" spans="1:9" s="96" customFormat="1" ht="12.75">
      <c r="A341" s="95"/>
      <c r="E341" s="97"/>
      <c r="G341" s="78"/>
      <c r="H341" s="78"/>
      <c r="I341" s="78"/>
    </row>
    <row r="342" spans="1:9" s="96" customFormat="1" ht="12.75">
      <c r="A342" s="95"/>
      <c r="E342" s="97"/>
      <c r="G342" s="78"/>
      <c r="H342" s="78"/>
      <c r="I342" s="78"/>
    </row>
    <row r="343" spans="1:9" s="96" customFormat="1" ht="12.75">
      <c r="A343" s="95"/>
      <c r="E343" s="97"/>
      <c r="G343" s="78"/>
      <c r="H343" s="78"/>
      <c r="I343" s="78"/>
    </row>
    <row r="344" spans="1:9" s="96" customFormat="1" ht="12.75">
      <c r="A344" s="95"/>
      <c r="E344" s="97"/>
      <c r="G344" s="78"/>
      <c r="H344" s="78"/>
      <c r="I344" s="78"/>
    </row>
    <row r="345" spans="1:9" s="96" customFormat="1" ht="12.75">
      <c r="A345" s="95"/>
      <c r="E345" s="97"/>
      <c r="G345" s="78"/>
      <c r="H345" s="78"/>
      <c r="I345" s="78"/>
    </row>
    <row r="346" spans="1:9" s="96" customFormat="1" ht="12.75">
      <c r="A346" s="95"/>
      <c r="E346" s="97"/>
      <c r="G346" s="78"/>
      <c r="H346" s="78"/>
      <c r="I346" s="78"/>
    </row>
    <row r="347" spans="1:9" s="96" customFormat="1" ht="12.75">
      <c r="A347" s="95"/>
      <c r="E347" s="97"/>
      <c r="G347" s="78"/>
      <c r="H347" s="78"/>
      <c r="I347" s="78"/>
    </row>
    <row r="348" spans="1:9" s="96" customFormat="1" ht="12.75">
      <c r="A348" s="95"/>
      <c r="E348" s="97"/>
      <c r="G348" s="78"/>
      <c r="H348" s="78"/>
      <c r="I348" s="78"/>
    </row>
    <row r="349" spans="1:9" s="96" customFormat="1" ht="12.75">
      <c r="A349" s="95"/>
      <c r="E349" s="97"/>
      <c r="G349" s="78"/>
      <c r="H349" s="78"/>
      <c r="I349" s="78"/>
    </row>
    <row r="350" spans="1:9" s="96" customFormat="1" ht="12.75">
      <c r="A350" s="95"/>
      <c r="E350" s="97"/>
      <c r="G350" s="78"/>
      <c r="H350" s="78"/>
      <c r="I350" s="78"/>
    </row>
    <row r="351" spans="1:9" s="96" customFormat="1" ht="12.75">
      <c r="A351" s="95"/>
      <c r="E351" s="97"/>
      <c r="G351" s="78"/>
      <c r="H351" s="78"/>
      <c r="I351" s="78"/>
    </row>
    <row r="352" spans="1:9" s="96" customFormat="1" ht="12.75">
      <c r="A352" s="95"/>
      <c r="E352" s="97"/>
      <c r="G352" s="78"/>
      <c r="H352" s="78"/>
      <c r="I352" s="78"/>
    </row>
    <row r="353" spans="1:9" s="96" customFormat="1" ht="12.75">
      <c r="A353" s="95"/>
      <c r="E353" s="97"/>
      <c r="G353" s="78"/>
      <c r="H353" s="78"/>
      <c r="I353" s="78"/>
    </row>
    <row r="354" spans="1:9" s="96" customFormat="1" ht="12.75">
      <c r="A354" s="95"/>
      <c r="E354" s="97"/>
      <c r="G354" s="78"/>
      <c r="H354" s="78"/>
      <c r="I354" s="78"/>
    </row>
    <row r="355" spans="1:9" s="96" customFormat="1" ht="12.75">
      <c r="A355" s="95"/>
      <c r="E355" s="97"/>
      <c r="G355" s="78"/>
      <c r="H355" s="78"/>
      <c r="I355" s="78"/>
    </row>
    <row r="356" spans="1:9" s="96" customFormat="1" ht="12.75">
      <c r="A356" s="95"/>
      <c r="E356" s="97"/>
      <c r="G356" s="78"/>
      <c r="H356" s="78"/>
      <c r="I356" s="78"/>
    </row>
    <row r="357" spans="1:9" s="96" customFormat="1" ht="12.75">
      <c r="A357" s="95"/>
      <c r="E357" s="97"/>
      <c r="G357" s="78"/>
      <c r="H357" s="78"/>
      <c r="I357" s="78"/>
    </row>
    <row r="358" spans="1:9" s="96" customFormat="1" ht="12.75">
      <c r="A358" s="95"/>
      <c r="E358" s="97"/>
      <c r="G358" s="78"/>
      <c r="H358" s="78"/>
      <c r="I358" s="78"/>
    </row>
    <row r="359" spans="1:9" s="96" customFormat="1" ht="12.75">
      <c r="A359" s="95"/>
      <c r="E359" s="97"/>
      <c r="G359" s="78"/>
      <c r="H359" s="78"/>
      <c r="I359" s="78"/>
    </row>
    <row r="360" spans="1:9" s="96" customFormat="1" ht="12.75">
      <c r="A360" s="95"/>
      <c r="E360" s="97"/>
      <c r="G360" s="78"/>
      <c r="H360" s="78"/>
      <c r="I360" s="78"/>
    </row>
    <row r="361" spans="1:9" s="96" customFormat="1" ht="12.75">
      <c r="A361" s="95"/>
      <c r="E361" s="97"/>
      <c r="G361" s="78"/>
      <c r="H361" s="78"/>
      <c r="I361" s="78"/>
    </row>
    <row r="362" spans="1:9" s="96" customFormat="1" ht="12.75">
      <c r="A362" s="95"/>
      <c r="E362" s="97"/>
      <c r="G362" s="78"/>
      <c r="H362" s="78"/>
      <c r="I362" s="78"/>
    </row>
    <row r="363" spans="1:9" s="96" customFormat="1" ht="12.75">
      <c r="A363" s="95"/>
      <c r="E363" s="97"/>
      <c r="G363" s="78"/>
      <c r="H363" s="78"/>
      <c r="I363" s="78"/>
    </row>
    <row r="364" spans="1:9" s="96" customFormat="1" ht="12.75">
      <c r="A364" s="95"/>
      <c r="E364" s="97"/>
      <c r="G364" s="78"/>
      <c r="H364" s="78"/>
      <c r="I364" s="78"/>
    </row>
    <row r="365" spans="1:9" s="96" customFormat="1" ht="12.75">
      <c r="A365" s="95"/>
      <c r="E365" s="97"/>
      <c r="G365" s="78"/>
      <c r="H365" s="78"/>
      <c r="I365" s="78"/>
    </row>
    <row r="366" spans="1:9" s="96" customFormat="1" ht="12.75">
      <c r="A366" s="95"/>
      <c r="E366" s="97"/>
      <c r="G366" s="78"/>
      <c r="H366" s="78"/>
      <c r="I366" s="78"/>
    </row>
    <row r="367" spans="1:9" s="96" customFormat="1" ht="12.75">
      <c r="A367" s="95"/>
      <c r="E367" s="97"/>
      <c r="G367" s="78"/>
      <c r="H367" s="78"/>
      <c r="I367" s="78"/>
    </row>
    <row r="368" spans="1:9" s="96" customFormat="1" ht="12.75">
      <c r="A368" s="95"/>
      <c r="E368" s="97"/>
      <c r="G368" s="78"/>
      <c r="H368" s="78"/>
      <c r="I368" s="78"/>
    </row>
    <row r="369" spans="1:9" s="96" customFormat="1" ht="12.75">
      <c r="A369" s="95"/>
      <c r="E369" s="97"/>
      <c r="G369" s="78"/>
      <c r="H369" s="78"/>
      <c r="I369" s="78"/>
    </row>
    <row r="370" spans="1:9" s="96" customFormat="1" ht="12.75">
      <c r="A370" s="95"/>
      <c r="E370" s="97"/>
      <c r="G370" s="78"/>
      <c r="H370" s="78"/>
      <c r="I370" s="78"/>
    </row>
    <row r="371" spans="1:9" s="96" customFormat="1" ht="12.75">
      <c r="A371" s="95"/>
      <c r="E371" s="97"/>
      <c r="G371" s="78"/>
      <c r="H371" s="78"/>
      <c r="I371" s="78"/>
    </row>
    <row r="372" spans="1:9" s="96" customFormat="1" ht="12.75">
      <c r="A372" s="95"/>
      <c r="E372" s="97"/>
      <c r="G372" s="78"/>
      <c r="H372" s="78"/>
      <c r="I372" s="78"/>
    </row>
    <row r="373" spans="1:9" s="96" customFormat="1" ht="12.75">
      <c r="A373" s="95"/>
      <c r="E373" s="97"/>
      <c r="G373" s="78"/>
      <c r="H373" s="78"/>
      <c r="I373" s="78"/>
    </row>
    <row r="374" spans="1:9" s="96" customFormat="1" ht="12.75">
      <c r="A374" s="95"/>
      <c r="E374" s="97"/>
      <c r="G374" s="78"/>
      <c r="H374" s="78"/>
      <c r="I374" s="78"/>
    </row>
    <row r="375" spans="1:9" s="96" customFormat="1" ht="12.75">
      <c r="A375" s="95"/>
      <c r="E375" s="97"/>
      <c r="G375" s="78"/>
      <c r="H375" s="78"/>
      <c r="I375" s="78"/>
    </row>
    <row r="376" spans="1:9" s="96" customFormat="1" ht="12.75">
      <c r="A376" s="95"/>
      <c r="E376" s="97"/>
      <c r="G376" s="78"/>
      <c r="H376" s="78"/>
      <c r="I376" s="78"/>
    </row>
    <row r="377" spans="1:9" s="96" customFormat="1" ht="12.75">
      <c r="A377" s="95"/>
      <c r="E377" s="97"/>
      <c r="G377" s="78"/>
      <c r="H377" s="78"/>
      <c r="I377" s="78"/>
    </row>
    <row r="378" spans="1:9" s="96" customFormat="1" ht="12.75">
      <c r="A378" s="95"/>
      <c r="E378" s="97"/>
      <c r="G378" s="78"/>
      <c r="H378" s="78"/>
      <c r="I378" s="78"/>
    </row>
    <row r="379" spans="1:9" s="96" customFormat="1" ht="12.75">
      <c r="A379" s="95"/>
      <c r="E379" s="97"/>
      <c r="G379" s="78"/>
      <c r="H379" s="78"/>
      <c r="I379" s="78"/>
    </row>
    <row r="380" spans="1:9" s="96" customFormat="1" ht="12.75">
      <c r="A380" s="95"/>
      <c r="E380" s="97"/>
      <c r="G380" s="78"/>
      <c r="H380" s="78"/>
      <c r="I380" s="78"/>
    </row>
    <row r="381" spans="1:9" s="96" customFormat="1" ht="12.75">
      <c r="A381" s="95"/>
      <c r="E381" s="97"/>
      <c r="G381" s="78"/>
      <c r="H381" s="78"/>
      <c r="I381" s="78"/>
    </row>
    <row r="382" spans="1:9" s="96" customFormat="1" ht="12.75">
      <c r="A382" s="95"/>
      <c r="E382" s="97"/>
      <c r="G382" s="78"/>
      <c r="H382" s="78"/>
      <c r="I382" s="78"/>
    </row>
    <row r="383" spans="1:9" s="96" customFormat="1" ht="12.75">
      <c r="A383" s="95"/>
      <c r="E383" s="97"/>
      <c r="G383" s="78"/>
      <c r="H383" s="78"/>
      <c r="I383" s="78"/>
    </row>
    <row r="384" spans="1:9" s="96" customFormat="1" ht="12.75">
      <c r="A384" s="95"/>
      <c r="E384" s="97"/>
      <c r="G384" s="78"/>
      <c r="H384" s="78"/>
      <c r="I384" s="78"/>
    </row>
    <row r="385" spans="1:9" s="96" customFormat="1" ht="12.75">
      <c r="A385" s="95"/>
      <c r="E385" s="97"/>
      <c r="G385" s="78"/>
      <c r="H385" s="78"/>
      <c r="I385" s="78"/>
    </row>
    <row r="386" spans="1:9" s="96" customFormat="1" ht="12.75">
      <c r="A386" s="95"/>
      <c r="E386" s="97"/>
      <c r="G386" s="78"/>
      <c r="H386" s="78"/>
      <c r="I386" s="78"/>
    </row>
    <row r="387" spans="1:9" s="96" customFormat="1" ht="12.75">
      <c r="A387" s="95"/>
      <c r="E387" s="97"/>
      <c r="G387" s="78"/>
      <c r="H387" s="78"/>
      <c r="I387" s="78"/>
    </row>
    <row r="388" spans="1:9" s="96" customFormat="1" ht="12.75">
      <c r="A388" s="95"/>
      <c r="E388" s="97"/>
      <c r="G388" s="78"/>
      <c r="H388" s="78"/>
      <c r="I388" s="78"/>
    </row>
    <row r="389" spans="1:9" s="96" customFormat="1" ht="12.75">
      <c r="A389" s="95"/>
      <c r="E389" s="97"/>
      <c r="G389" s="78"/>
      <c r="H389" s="78"/>
      <c r="I389" s="78"/>
    </row>
    <row r="390" spans="1:9" s="96" customFormat="1" ht="12.75">
      <c r="A390" s="95"/>
      <c r="E390" s="97"/>
      <c r="G390" s="78"/>
      <c r="H390" s="78"/>
      <c r="I390" s="78"/>
    </row>
    <row r="391" spans="1:9" s="96" customFormat="1" ht="12.75">
      <c r="A391" s="95"/>
      <c r="E391" s="97"/>
      <c r="G391" s="78"/>
      <c r="H391" s="78"/>
      <c r="I391" s="78"/>
    </row>
    <row r="392" spans="1:9" s="96" customFormat="1" ht="12.75">
      <c r="A392" s="95"/>
      <c r="E392" s="97"/>
      <c r="G392" s="78"/>
      <c r="H392" s="78"/>
      <c r="I392" s="78"/>
    </row>
    <row r="393" spans="1:9" s="96" customFormat="1" ht="12.75">
      <c r="A393" s="95"/>
      <c r="E393" s="97"/>
      <c r="G393" s="78"/>
      <c r="H393" s="78"/>
      <c r="I393" s="78"/>
    </row>
    <row r="394" spans="1:9" s="96" customFormat="1" ht="12.75">
      <c r="A394" s="95"/>
      <c r="E394" s="97"/>
      <c r="G394" s="78"/>
      <c r="H394" s="78"/>
      <c r="I394" s="78"/>
    </row>
    <row r="395" spans="1:9" s="96" customFormat="1" ht="12.75">
      <c r="A395" s="95"/>
      <c r="E395" s="97"/>
      <c r="G395" s="78"/>
      <c r="H395" s="78"/>
      <c r="I395" s="78"/>
    </row>
    <row r="396" spans="1:9" s="96" customFormat="1" ht="12.75">
      <c r="A396" s="95"/>
      <c r="E396" s="97"/>
      <c r="G396" s="78"/>
      <c r="H396" s="78"/>
      <c r="I396" s="78"/>
    </row>
    <row r="397" spans="1:9" s="96" customFormat="1" ht="12.75">
      <c r="A397" s="95"/>
      <c r="E397" s="97"/>
      <c r="G397" s="78"/>
      <c r="H397" s="78"/>
      <c r="I397" s="78"/>
    </row>
    <row r="398" spans="1:9" s="96" customFormat="1" ht="12.75">
      <c r="A398" s="95"/>
      <c r="E398" s="97"/>
      <c r="G398" s="78"/>
      <c r="H398" s="78"/>
      <c r="I398" s="78"/>
    </row>
    <row r="399" spans="1:9" s="96" customFormat="1" ht="12.75">
      <c r="A399" s="95"/>
      <c r="E399" s="97"/>
      <c r="G399" s="78"/>
      <c r="H399" s="78"/>
      <c r="I399" s="78"/>
    </row>
    <row r="400" spans="1:9" s="96" customFormat="1" ht="12.75">
      <c r="A400" s="95"/>
      <c r="E400" s="97"/>
      <c r="G400" s="78"/>
      <c r="H400" s="78"/>
      <c r="I400" s="78"/>
    </row>
    <row r="401" spans="1:9" s="96" customFormat="1" ht="12.75">
      <c r="A401" s="95"/>
      <c r="E401" s="97"/>
      <c r="G401" s="78"/>
      <c r="H401" s="78"/>
      <c r="I401" s="78"/>
    </row>
    <row r="402" spans="1:9" s="96" customFormat="1" ht="12.75">
      <c r="A402" s="95"/>
      <c r="E402" s="97"/>
      <c r="G402" s="78"/>
      <c r="H402" s="78"/>
      <c r="I402" s="78"/>
    </row>
    <row r="403" spans="1:9" s="96" customFormat="1" ht="12.75">
      <c r="A403" s="95"/>
      <c r="E403" s="97"/>
      <c r="G403" s="78"/>
      <c r="H403" s="78"/>
      <c r="I403" s="78"/>
    </row>
    <row r="404" spans="1:9" s="96" customFormat="1" ht="12.75">
      <c r="A404" s="95"/>
      <c r="E404" s="97"/>
      <c r="G404" s="78"/>
      <c r="H404" s="78"/>
      <c r="I404" s="78"/>
    </row>
    <row r="405" spans="1:9" s="96" customFormat="1" ht="12.75">
      <c r="A405" s="95"/>
      <c r="E405" s="97"/>
      <c r="G405" s="78"/>
      <c r="H405" s="78"/>
      <c r="I405" s="78"/>
    </row>
    <row r="406" spans="1:9" s="96" customFormat="1" ht="12.75">
      <c r="A406" s="95"/>
      <c r="E406" s="97"/>
      <c r="G406" s="78"/>
      <c r="H406" s="78"/>
      <c r="I406" s="78"/>
    </row>
    <row r="407" spans="1:9" s="96" customFormat="1" ht="12.75">
      <c r="A407" s="95"/>
      <c r="E407" s="97"/>
      <c r="G407" s="78"/>
      <c r="H407" s="78"/>
      <c r="I407" s="78"/>
    </row>
    <row r="408" spans="1:9" s="96" customFormat="1" ht="12.75">
      <c r="A408" s="95"/>
      <c r="E408" s="97"/>
      <c r="G408" s="78"/>
      <c r="H408" s="78"/>
      <c r="I408" s="78"/>
    </row>
    <row r="409" spans="1:9" s="96" customFormat="1" ht="12.75">
      <c r="A409" s="95"/>
      <c r="E409" s="97"/>
      <c r="G409" s="78"/>
      <c r="H409" s="78"/>
      <c r="I409" s="78"/>
    </row>
    <row r="410" spans="1:9" s="96" customFormat="1" ht="12.75">
      <c r="A410" s="95"/>
      <c r="E410" s="97"/>
      <c r="G410" s="78"/>
      <c r="H410" s="78"/>
      <c r="I410" s="78"/>
    </row>
    <row r="411" spans="1:9" s="96" customFormat="1" ht="12.75">
      <c r="A411" s="95"/>
      <c r="E411" s="97"/>
      <c r="G411" s="78"/>
      <c r="H411" s="78"/>
      <c r="I411" s="78"/>
    </row>
    <row r="412" spans="1:9" s="96" customFormat="1" ht="12.75">
      <c r="A412" s="95"/>
      <c r="E412" s="97"/>
      <c r="G412" s="78"/>
      <c r="H412" s="78"/>
      <c r="I412" s="78"/>
    </row>
    <row r="413" spans="1:9" s="96" customFormat="1" ht="12.75">
      <c r="A413" s="95"/>
      <c r="E413" s="97"/>
      <c r="G413" s="78"/>
      <c r="H413" s="78"/>
      <c r="I413" s="78"/>
    </row>
    <row r="414" spans="1:9" s="96" customFormat="1" ht="12.75">
      <c r="A414" s="95"/>
      <c r="E414" s="97"/>
      <c r="G414" s="78"/>
      <c r="H414" s="78"/>
      <c r="I414" s="78"/>
    </row>
    <row r="415" spans="1:9" s="96" customFormat="1" ht="12.75">
      <c r="A415" s="95"/>
      <c r="E415" s="97"/>
      <c r="G415" s="78"/>
      <c r="H415" s="78"/>
      <c r="I415" s="78"/>
    </row>
    <row r="416" spans="1:9" s="96" customFormat="1" ht="12.75">
      <c r="A416" s="95"/>
      <c r="E416" s="97"/>
      <c r="G416" s="78"/>
      <c r="H416" s="78"/>
      <c r="I416" s="78"/>
    </row>
    <row r="417" spans="1:9" s="96" customFormat="1" ht="12.75">
      <c r="A417" s="95"/>
      <c r="E417" s="97"/>
      <c r="G417" s="78"/>
      <c r="H417" s="78"/>
      <c r="I417" s="78"/>
    </row>
    <row r="418" spans="1:9" s="96" customFormat="1" ht="12.75">
      <c r="A418" s="95"/>
      <c r="E418" s="97"/>
      <c r="G418" s="78"/>
      <c r="H418" s="78"/>
      <c r="I418" s="78"/>
    </row>
    <row r="419" spans="1:9" s="96" customFormat="1" ht="12.75">
      <c r="A419" s="95"/>
      <c r="E419" s="97"/>
      <c r="G419" s="78"/>
      <c r="H419" s="78"/>
      <c r="I419" s="78"/>
    </row>
    <row r="420" spans="1:9" s="96" customFormat="1" ht="12.75">
      <c r="A420" s="95"/>
      <c r="E420" s="97"/>
      <c r="G420" s="78"/>
      <c r="H420" s="78"/>
      <c r="I420" s="78"/>
    </row>
    <row r="421" spans="1:9" s="96" customFormat="1" ht="12.75">
      <c r="A421" s="95"/>
      <c r="E421" s="97"/>
      <c r="G421" s="78"/>
      <c r="H421" s="78"/>
      <c r="I421" s="78"/>
    </row>
    <row r="422" spans="1:9" s="96" customFormat="1" ht="12.75">
      <c r="A422" s="95"/>
      <c r="E422" s="97"/>
      <c r="G422" s="78"/>
      <c r="H422" s="78"/>
      <c r="I422" s="78"/>
    </row>
    <row r="423" spans="1:9" s="96" customFormat="1" ht="12.75">
      <c r="A423" s="95"/>
      <c r="E423" s="97"/>
      <c r="G423" s="78"/>
      <c r="H423" s="78"/>
      <c r="I423" s="78"/>
    </row>
    <row r="424" spans="1:9" s="96" customFormat="1" ht="12.75">
      <c r="A424" s="95"/>
      <c r="E424" s="97"/>
      <c r="G424" s="78"/>
      <c r="H424" s="78"/>
      <c r="I424" s="78"/>
    </row>
    <row r="425" spans="1:9" s="96" customFormat="1" ht="12.75">
      <c r="A425" s="95"/>
      <c r="E425" s="97"/>
      <c r="G425" s="78"/>
      <c r="H425" s="78"/>
      <c r="I425" s="78"/>
    </row>
    <row r="426" spans="1:9" s="96" customFormat="1" ht="12.75">
      <c r="A426" s="95"/>
      <c r="E426" s="97"/>
      <c r="G426" s="78"/>
      <c r="H426" s="78"/>
      <c r="I426" s="78"/>
    </row>
    <row r="427" spans="1:9" s="96" customFormat="1" ht="12.75">
      <c r="A427" s="95"/>
      <c r="E427" s="97"/>
      <c r="G427" s="78"/>
      <c r="H427" s="78"/>
      <c r="I427" s="78"/>
    </row>
    <row r="428" spans="1:9" s="96" customFormat="1" ht="12.75">
      <c r="A428" s="95"/>
      <c r="E428" s="97"/>
      <c r="G428" s="78"/>
      <c r="H428" s="78"/>
      <c r="I428" s="78"/>
    </row>
    <row r="429" spans="1:9" s="96" customFormat="1" ht="12.75">
      <c r="A429" s="95"/>
      <c r="E429" s="97"/>
      <c r="G429" s="78"/>
      <c r="H429" s="78"/>
      <c r="I429" s="78"/>
    </row>
    <row r="430" spans="1:9" s="96" customFormat="1" ht="12.75">
      <c r="A430" s="95"/>
      <c r="E430" s="97"/>
      <c r="G430" s="78"/>
      <c r="H430" s="78"/>
      <c r="I430" s="78"/>
    </row>
    <row r="431" spans="1:9" s="96" customFormat="1" ht="12.75">
      <c r="A431" s="95"/>
      <c r="E431" s="97"/>
      <c r="G431" s="78"/>
      <c r="H431" s="78"/>
      <c r="I431" s="78"/>
    </row>
    <row r="432" spans="1:9" s="96" customFormat="1" ht="12.75">
      <c r="A432" s="95"/>
      <c r="E432" s="97"/>
      <c r="G432" s="78"/>
      <c r="H432" s="78"/>
      <c r="I432" s="78"/>
    </row>
    <row r="433" spans="1:9" s="96" customFormat="1" ht="12.75">
      <c r="A433" s="95"/>
      <c r="E433" s="97"/>
      <c r="G433" s="78"/>
      <c r="H433" s="78"/>
      <c r="I433" s="78"/>
    </row>
    <row r="434" spans="1:9" s="96" customFormat="1" ht="12.75">
      <c r="A434" s="95"/>
      <c r="E434" s="97"/>
      <c r="G434" s="78"/>
      <c r="H434" s="78"/>
      <c r="I434" s="78"/>
    </row>
    <row r="435" spans="1:9" s="96" customFormat="1" ht="12.75">
      <c r="A435" s="95"/>
      <c r="E435" s="97"/>
      <c r="G435" s="78"/>
      <c r="H435" s="78"/>
      <c r="I435" s="78"/>
    </row>
    <row r="436" spans="1:9" s="96" customFormat="1" ht="12.75">
      <c r="A436" s="95"/>
      <c r="E436" s="97"/>
      <c r="G436" s="78"/>
      <c r="H436" s="78"/>
      <c r="I436" s="78"/>
    </row>
    <row r="437" spans="1:9" s="96" customFormat="1" ht="12.75">
      <c r="A437" s="95"/>
      <c r="E437" s="97"/>
      <c r="G437" s="78"/>
      <c r="H437" s="78"/>
      <c r="I437" s="78"/>
    </row>
    <row r="438" spans="1:9" s="96" customFormat="1" ht="12.75">
      <c r="A438" s="95"/>
      <c r="E438" s="97"/>
      <c r="G438" s="78"/>
      <c r="H438" s="78"/>
      <c r="I438" s="78"/>
    </row>
    <row r="439" spans="1:9" s="96" customFormat="1" ht="12.75">
      <c r="A439" s="95"/>
      <c r="E439" s="97"/>
      <c r="G439" s="78"/>
      <c r="H439" s="78"/>
      <c r="I439" s="78"/>
    </row>
    <row r="440" spans="1:9" s="96" customFormat="1" ht="12.75">
      <c r="A440" s="95"/>
      <c r="E440" s="97"/>
      <c r="G440" s="78"/>
      <c r="H440" s="78"/>
      <c r="I440" s="78"/>
    </row>
    <row r="441" spans="1:9" s="96" customFormat="1" ht="12.75">
      <c r="A441" s="95"/>
      <c r="E441" s="97"/>
      <c r="G441" s="78"/>
      <c r="H441" s="78"/>
      <c r="I441" s="78"/>
    </row>
    <row r="442" spans="1:9" s="96" customFormat="1" ht="12.75">
      <c r="A442" s="95"/>
      <c r="E442" s="97"/>
      <c r="G442" s="78"/>
      <c r="H442" s="78"/>
      <c r="I442" s="78"/>
    </row>
    <row r="443" spans="1:9" s="96" customFormat="1" ht="12.75">
      <c r="A443" s="95"/>
      <c r="E443" s="97"/>
      <c r="G443" s="78"/>
      <c r="H443" s="78"/>
      <c r="I443" s="78"/>
    </row>
    <row r="444" spans="1:9" s="96" customFormat="1" ht="12.75">
      <c r="A444" s="95"/>
      <c r="E444" s="97"/>
      <c r="G444" s="78"/>
      <c r="H444" s="78"/>
      <c r="I444" s="78"/>
    </row>
    <row r="445" spans="1:9" s="96" customFormat="1" ht="12.75">
      <c r="A445" s="95"/>
      <c r="E445" s="97"/>
      <c r="G445" s="78"/>
      <c r="H445" s="78"/>
      <c r="I445" s="78"/>
    </row>
    <row r="446" spans="1:9" s="96" customFormat="1" ht="12.75">
      <c r="A446" s="95"/>
      <c r="E446" s="97"/>
      <c r="G446" s="78"/>
      <c r="H446" s="78"/>
      <c r="I446" s="78"/>
    </row>
    <row r="447" spans="1:9" s="96" customFormat="1" ht="12.75">
      <c r="A447" s="95"/>
      <c r="E447" s="97"/>
      <c r="G447" s="78"/>
      <c r="H447" s="78"/>
      <c r="I447" s="78"/>
    </row>
    <row r="448" spans="1:9" s="96" customFormat="1" ht="12.75">
      <c r="A448" s="95"/>
      <c r="E448" s="97"/>
      <c r="G448" s="78"/>
      <c r="H448" s="78"/>
      <c r="I448" s="78"/>
    </row>
    <row r="449" spans="1:9" s="96" customFormat="1" ht="12.75">
      <c r="A449" s="95"/>
      <c r="E449" s="97"/>
      <c r="G449" s="78"/>
      <c r="H449" s="78"/>
      <c r="I449" s="78"/>
    </row>
    <row r="450" spans="1:9" s="96" customFormat="1" ht="12.75">
      <c r="A450" s="95"/>
      <c r="E450" s="97"/>
      <c r="G450" s="78"/>
      <c r="H450" s="78"/>
      <c r="I450" s="78"/>
    </row>
    <row r="451" spans="1:9" s="96" customFormat="1" ht="12.75">
      <c r="A451" s="95"/>
      <c r="E451" s="97"/>
      <c r="G451" s="78"/>
      <c r="H451" s="78"/>
      <c r="I451" s="78"/>
    </row>
    <row r="452" spans="1:9" s="96" customFormat="1" ht="12.75">
      <c r="A452" s="95"/>
      <c r="E452" s="97"/>
      <c r="G452" s="78"/>
      <c r="H452" s="78"/>
      <c r="I452" s="78"/>
    </row>
    <row r="453" spans="1:9" s="96" customFormat="1" ht="12.75">
      <c r="A453" s="95"/>
      <c r="E453" s="97"/>
      <c r="G453" s="78"/>
      <c r="H453" s="78"/>
      <c r="I453" s="78"/>
    </row>
    <row r="454" spans="1:9" s="96" customFormat="1" ht="12.75">
      <c r="A454" s="95"/>
      <c r="E454" s="97"/>
      <c r="G454" s="78"/>
      <c r="H454" s="78"/>
      <c r="I454" s="78"/>
    </row>
    <row r="455" spans="1:9" s="96" customFormat="1" ht="12.75">
      <c r="A455" s="95"/>
      <c r="E455" s="97"/>
      <c r="G455" s="78"/>
      <c r="H455" s="78"/>
      <c r="I455" s="78"/>
    </row>
    <row r="456" spans="1:9" s="96" customFormat="1" ht="12.75">
      <c r="A456" s="95"/>
      <c r="E456" s="97"/>
      <c r="G456" s="78"/>
      <c r="H456" s="78"/>
      <c r="I456" s="78"/>
    </row>
    <row r="457" spans="1:9" s="96" customFormat="1" ht="12.75">
      <c r="A457" s="95"/>
      <c r="E457" s="97"/>
      <c r="G457" s="78"/>
      <c r="H457" s="78"/>
      <c r="I457" s="78"/>
    </row>
    <row r="458" spans="1:9" s="96" customFormat="1" ht="12.75">
      <c r="A458" s="95"/>
      <c r="E458" s="97"/>
      <c r="G458" s="78"/>
      <c r="H458" s="78"/>
      <c r="I458" s="78"/>
    </row>
    <row r="459" spans="1:9" s="96" customFormat="1" ht="12.75">
      <c r="A459" s="95"/>
      <c r="E459" s="97"/>
      <c r="G459" s="78"/>
      <c r="H459" s="78"/>
      <c r="I459" s="78"/>
    </row>
    <row r="460" spans="1:9" s="96" customFormat="1" ht="12.75">
      <c r="A460" s="95"/>
      <c r="E460" s="97"/>
      <c r="G460" s="78"/>
      <c r="H460" s="78"/>
      <c r="I460" s="78"/>
    </row>
    <row r="461" spans="1:9" s="96" customFormat="1" ht="12.75">
      <c r="A461" s="95"/>
      <c r="E461" s="97"/>
      <c r="G461" s="78"/>
      <c r="H461" s="78"/>
      <c r="I461" s="78"/>
    </row>
    <row r="462" spans="1:9" s="96" customFormat="1" ht="12.75">
      <c r="A462" s="95"/>
      <c r="E462" s="97"/>
      <c r="G462" s="78"/>
      <c r="H462" s="78"/>
      <c r="I462" s="78"/>
    </row>
    <row r="463" spans="1:9" s="96" customFormat="1" ht="12.75">
      <c r="A463" s="95"/>
      <c r="E463" s="97"/>
      <c r="G463" s="78"/>
      <c r="H463" s="78"/>
      <c r="I463" s="78"/>
    </row>
    <row r="464" spans="1:9" s="96" customFormat="1" ht="12.75">
      <c r="A464" s="95"/>
      <c r="E464" s="97"/>
      <c r="G464" s="78"/>
      <c r="H464" s="78"/>
      <c r="I464" s="78"/>
    </row>
    <row r="465" spans="1:9" s="96" customFormat="1" ht="12.75">
      <c r="A465" s="95"/>
      <c r="E465" s="97"/>
      <c r="G465" s="78"/>
      <c r="H465" s="78"/>
      <c r="I465" s="78"/>
    </row>
    <row r="466" spans="1:9" s="96" customFormat="1" ht="12.75">
      <c r="A466" s="95"/>
      <c r="E466" s="97"/>
      <c r="G466" s="78"/>
      <c r="H466" s="78"/>
      <c r="I466" s="78"/>
    </row>
    <row r="467" spans="1:9" s="96" customFormat="1" ht="12.75">
      <c r="A467" s="95"/>
      <c r="E467" s="97"/>
      <c r="G467" s="78"/>
      <c r="H467" s="78"/>
      <c r="I467" s="78"/>
    </row>
    <row r="468" spans="1:9" s="96" customFormat="1" ht="12.75">
      <c r="A468" s="95"/>
      <c r="E468" s="97"/>
      <c r="G468" s="78"/>
      <c r="H468" s="78"/>
      <c r="I468" s="78"/>
    </row>
    <row r="469" spans="1:9" s="96" customFormat="1" ht="12.75">
      <c r="A469" s="95"/>
      <c r="E469" s="97"/>
      <c r="G469" s="78"/>
      <c r="H469" s="78"/>
      <c r="I469" s="78"/>
    </row>
    <row r="470" spans="1:9" s="96" customFormat="1" ht="12.75">
      <c r="A470" s="95"/>
      <c r="E470" s="97"/>
      <c r="G470" s="78"/>
      <c r="H470" s="78"/>
      <c r="I470" s="78"/>
    </row>
    <row r="471" spans="1:9" s="96" customFormat="1" ht="12.75">
      <c r="A471" s="95"/>
      <c r="E471" s="97"/>
      <c r="G471" s="78"/>
      <c r="H471" s="78"/>
      <c r="I471" s="78"/>
    </row>
    <row r="472" spans="1:9" s="96" customFormat="1" ht="12.75">
      <c r="A472" s="95"/>
      <c r="E472" s="97"/>
      <c r="G472" s="78"/>
      <c r="H472" s="78"/>
      <c r="I472" s="78"/>
    </row>
    <row r="473" spans="1:9" s="96" customFormat="1" ht="12.75">
      <c r="A473" s="95"/>
      <c r="E473" s="97"/>
      <c r="G473" s="78"/>
      <c r="H473" s="78"/>
      <c r="I473" s="78"/>
    </row>
    <row r="474" spans="1:9" s="96" customFormat="1" ht="12.75">
      <c r="A474" s="95"/>
      <c r="E474" s="97"/>
      <c r="G474" s="78"/>
      <c r="H474" s="78"/>
      <c r="I474" s="78"/>
    </row>
    <row r="475" spans="1:9" s="96" customFormat="1" ht="12.75">
      <c r="A475" s="95"/>
      <c r="E475" s="97"/>
      <c r="G475" s="78"/>
      <c r="H475" s="78"/>
      <c r="I475" s="78"/>
    </row>
    <row r="476" spans="1:9" s="96" customFormat="1" ht="12.75">
      <c r="A476" s="95"/>
      <c r="E476" s="97"/>
      <c r="G476" s="78"/>
      <c r="H476" s="78"/>
      <c r="I476" s="78"/>
    </row>
    <row r="477" spans="1:9" s="96" customFormat="1" ht="12.75">
      <c r="A477" s="95"/>
      <c r="E477" s="97"/>
      <c r="G477" s="78"/>
      <c r="H477" s="78"/>
      <c r="I477" s="78"/>
    </row>
    <row r="478" spans="1:9" s="96" customFormat="1" ht="12.75">
      <c r="A478" s="95"/>
      <c r="E478" s="97"/>
      <c r="G478" s="78"/>
      <c r="H478" s="78"/>
      <c r="I478" s="78"/>
    </row>
    <row r="479" spans="1:9" s="96" customFormat="1" ht="12.75">
      <c r="A479" s="95"/>
      <c r="E479" s="97"/>
      <c r="G479" s="78"/>
      <c r="H479" s="78"/>
      <c r="I479" s="78"/>
    </row>
    <row r="480" spans="1:9" s="96" customFormat="1" ht="12.75">
      <c r="A480" s="95"/>
      <c r="E480" s="97"/>
      <c r="G480" s="78"/>
      <c r="H480" s="78"/>
      <c r="I480" s="78"/>
    </row>
    <row r="481" spans="1:9" s="96" customFormat="1" ht="12.75">
      <c r="A481" s="95"/>
      <c r="E481" s="97"/>
      <c r="G481" s="78"/>
      <c r="H481" s="78"/>
      <c r="I481" s="78"/>
    </row>
    <row r="482" spans="1:9" s="96" customFormat="1" ht="12.75">
      <c r="A482" s="95"/>
      <c r="E482" s="97"/>
      <c r="G482" s="78"/>
      <c r="H482" s="78"/>
      <c r="I482" s="78"/>
    </row>
    <row r="483" spans="1:9" s="96" customFormat="1" ht="12.75">
      <c r="A483" s="95"/>
      <c r="E483" s="97"/>
      <c r="G483" s="78"/>
      <c r="H483" s="78"/>
      <c r="I483" s="78"/>
    </row>
    <row r="484" spans="1:9" s="96" customFormat="1" ht="12.75">
      <c r="A484" s="95"/>
      <c r="E484" s="97"/>
      <c r="G484" s="78"/>
      <c r="H484" s="78"/>
      <c r="I484" s="78"/>
    </row>
    <row r="485" spans="1:9" s="96" customFormat="1" ht="12.75">
      <c r="A485" s="95"/>
      <c r="E485" s="97"/>
      <c r="G485" s="78"/>
      <c r="H485" s="78"/>
      <c r="I485" s="78"/>
    </row>
    <row r="486" spans="1:9" s="96" customFormat="1" ht="12.75">
      <c r="A486" s="95"/>
      <c r="E486" s="97"/>
      <c r="G486" s="78"/>
      <c r="H486" s="78"/>
      <c r="I486" s="78"/>
    </row>
    <row r="487" spans="1:9" s="96" customFormat="1" ht="12.75">
      <c r="A487" s="95"/>
      <c r="E487" s="97"/>
      <c r="G487" s="78"/>
      <c r="H487" s="78"/>
      <c r="I487" s="78"/>
    </row>
    <row r="488" spans="1:9" s="96" customFormat="1" ht="12.75">
      <c r="A488" s="95"/>
      <c r="E488" s="97"/>
      <c r="G488" s="78"/>
      <c r="H488" s="78"/>
      <c r="I488" s="78"/>
    </row>
    <row r="489" spans="1:9" s="96" customFormat="1" ht="12.75">
      <c r="A489" s="95"/>
      <c r="E489" s="97"/>
      <c r="G489" s="78"/>
      <c r="H489" s="78"/>
      <c r="I489" s="78"/>
    </row>
    <row r="490" spans="1:9" s="96" customFormat="1" ht="12.75">
      <c r="A490" s="95"/>
      <c r="E490" s="97"/>
      <c r="G490" s="78"/>
      <c r="H490" s="78"/>
      <c r="I490" s="78"/>
    </row>
    <row r="491" spans="1:9" s="96" customFormat="1" ht="12.75">
      <c r="A491" s="95"/>
      <c r="E491" s="97"/>
      <c r="G491" s="78"/>
      <c r="H491" s="78"/>
      <c r="I491" s="78"/>
    </row>
    <row r="492" spans="1:9" s="96" customFormat="1" ht="12.75">
      <c r="A492" s="95"/>
      <c r="E492" s="97"/>
      <c r="G492" s="78"/>
      <c r="H492" s="78"/>
      <c r="I492" s="78"/>
    </row>
    <row r="493" spans="1:9" s="96" customFormat="1" ht="12.75">
      <c r="A493" s="95"/>
      <c r="E493" s="97"/>
      <c r="G493" s="78"/>
      <c r="H493" s="78"/>
      <c r="I493" s="78"/>
    </row>
    <row r="494" spans="1:9" s="96" customFormat="1" ht="12.75">
      <c r="A494" s="95"/>
      <c r="E494" s="97"/>
      <c r="G494" s="78"/>
      <c r="H494" s="78"/>
      <c r="I494" s="78"/>
    </row>
    <row r="495" spans="1:9" s="96" customFormat="1" ht="12.75">
      <c r="A495" s="95"/>
      <c r="E495" s="97"/>
      <c r="G495" s="78"/>
      <c r="H495" s="78"/>
      <c r="I495" s="78"/>
    </row>
    <row r="496" spans="1:9" s="96" customFormat="1" ht="12.75">
      <c r="A496" s="95"/>
      <c r="E496" s="97"/>
      <c r="G496" s="78"/>
      <c r="H496" s="78"/>
      <c r="I496" s="78"/>
    </row>
    <row r="497" spans="1:9" s="96" customFormat="1" ht="12.75">
      <c r="A497" s="95"/>
      <c r="E497" s="97"/>
      <c r="G497" s="78"/>
      <c r="H497" s="78"/>
      <c r="I497" s="78"/>
    </row>
    <row r="498" spans="1:9" s="96" customFormat="1" ht="12.75">
      <c r="A498" s="95"/>
      <c r="E498" s="97"/>
      <c r="G498" s="78"/>
      <c r="H498" s="78"/>
      <c r="I498" s="78"/>
    </row>
    <row r="499" spans="1:9" s="96" customFormat="1" ht="12.75">
      <c r="A499" s="95"/>
      <c r="E499" s="97"/>
      <c r="G499" s="78"/>
      <c r="H499" s="78"/>
      <c r="I499" s="78"/>
    </row>
    <row r="500" spans="1:9" s="96" customFormat="1" ht="12.75">
      <c r="A500" s="95"/>
      <c r="E500" s="97"/>
      <c r="G500" s="78"/>
      <c r="H500" s="78"/>
      <c r="I500" s="78"/>
    </row>
    <row r="501" spans="1:9" s="96" customFormat="1" ht="12.75">
      <c r="A501" s="95"/>
      <c r="E501" s="97"/>
      <c r="G501" s="78"/>
      <c r="H501" s="78"/>
      <c r="I501" s="78"/>
    </row>
    <row r="502" spans="1:9" s="96" customFormat="1" ht="12.75">
      <c r="A502" s="95"/>
      <c r="E502" s="97"/>
      <c r="G502" s="78"/>
      <c r="H502" s="78"/>
      <c r="I502" s="78"/>
    </row>
    <row r="503" spans="1:9" s="96" customFormat="1" ht="12.75">
      <c r="A503" s="95"/>
      <c r="E503" s="97"/>
      <c r="G503" s="78"/>
      <c r="H503" s="78"/>
      <c r="I503" s="78"/>
    </row>
    <row r="504" spans="1:9" s="96" customFormat="1" ht="12.75">
      <c r="A504" s="95"/>
      <c r="E504" s="97"/>
      <c r="G504" s="78"/>
      <c r="H504" s="78"/>
      <c r="I504" s="78"/>
    </row>
    <row r="505" spans="1:9" s="96" customFormat="1" ht="12.75">
      <c r="A505" s="95"/>
      <c r="E505" s="97"/>
      <c r="G505" s="78"/>
      <c r="H505" s="78"/>
      <c r="I505" s="78"/>
    </row>
    <row r="506" spans="1:9" s="96" customFormat="1" ht="12.75">
      <c r="A506" s="95"/>
      <c r="E506" s="97"/>
      <c r="G506" s="78"/>
      <c r="H506" s="78"/>
      <c r="I506" s="78"/>
    </row>
    <row r="507" spans="1:9" s="96" customFormat="1" ht="12.75">
      <c r="A507" s="95"/>
      <c r="E507" s="97"/>
      <c r="G507" s="78"/>
      <c r="H507" s="78"/>
      <c r="I507" s="78"/>
    </row>
    <row r="508" spans="1:9" s="96" customFormat="1" ht="12.75">
      <c r="A508" s="95"/>
      <c r="E508" s="97"/>
      <c r="G508" s="78"/>
      <c r="H508" s="78"/>
      <c r="I508" s="78"/>
    </row>
    <row r="509" spans="1:9" s="96" customFormat="1" ht="12.75">
      <c r="A509" s="95"/>
      <c r="E509" s="97"/>
      <c r="G509" s="78"/>
      <c r="H509" s="78"/>
      <c r="I509" s="78"/>
    </row>
    <row r="510" spans="1:9" s="96" customFormat="1" ht="12.75">
      <c r="A510" s="95"/>
      <c r="E510" s="97"/>
      <c r="G510" s="78"/>
      <c r="H510" s="78"/>
      <c r="I510" s="78"/>
    </row>
    <row r="511" spans="1:9" s="96" customFormat="1" ht="12.75">
      <c r="A511" s="95"/>
      <c r="E511" s="97"/>
      <c r="G511" s="78"/>
      <c r="H511" s="78"/>
      <c r="I511" s="78"/>
    </row>
    <row r="512" spans="1:9" s="96" customFormat="1" ht="12.75">
      <c r="A512" s="95"/>
      <c r="E512" s="97"/>
      <c r="G512" s="78"/>
      <c r="H512" s="78"/>
      <c r="I512" s="78"/>
    </row>
    <row r="513" spans="1:9" s="96" customFormat="1" ht="12.75">
      <c r="A513" s="95"/>
      <c r="E513" s="97"/>
      <c r="G513" s="78"/>
      <c r="H513" s="78"/>
      <c r="I513" s="78"/>
    </row>
    <row r="514" spans="1:9" s="96" customFormat="1" ht="12.75">
      <c r="A514" s="95"/>
      <c r="E514" s="97"/>
      <c r="G514" s="78"/>
      <c r="H514" s="78"/>
      <c r="I514" s="78"/>
    </row>
    <row r="515" spans="1:9" s="96" customFormat="1" ht="12.75">
      <c r="A515" s="95"/>
      <c r="E515" s="97"/>
      <c r="G515" s="78"/>
      <c r="H515" s="78"/>
      <c r="I515" s="78"/>
    </row>
    <row r="516" spans="1:9" s="96" customFormat="1" ht="12.75">
      <c r="A516" s="95"/>
      <c r="E516" s="97"/>
      <c r="G516" s="78"/>
      <c r="H516" s="78"/>
      <c r="I516" s="78"/>
    </row>
    <row r="517" spans="1:9" s="96" customFormat="1" ht="12.75">
      <c r="A517" s="95"/>
      <c r="E517" s="97"/>
      <c r="G517" s="78"/>
      <c r="H517" s="78"/>
      <c r="I517" s="78"/>
    </row>
    <row r="518" spans="1:9" s="96" customFormat="1" ht="12.75">
      <c r="A518" s="95"/>
      <c r="E518" s="97"/>
      <c r="G518" s="78"/>
      <c r="H518" s="78"/>
      <c r="I518" s="78"/>
    </row>
    <row r="519" spans="1:9" s="96" customFormat="1" ht="12.75">
      <c r="A519" s="95"/>
      <c r="E519" s="97"/>
      <c r="G519" s="78"/>
      <c r="H519" s="78"/>
      <c r="I519" s="78"/>
    </row>
    <row r="520" spans="1:9" s="96" customFormat="1" ht="12.75">
      <c r="A520" s="95"/>
      <c r="E520" s="97"/>
      <c r="G520" s="78"/>
      <c r="H520" s="78"/>
      <c r="I520" s="78"/>
    </row>
    <row r="521" spans="1:9" s="96" customFormat="1" ht="12.75">
      <c r="A521" s="95"/>
      <c r="E521" s="97"/>
      <c r="G521" s="78"/>
      <c r="H521" s="78"/>
      <c r="I521" s="78"/>
    </row>
    <row r="522" spans="1:9" s="96" customFormat="1" ht="12.75">
      <c r="A522" s="95"/>
      <c r="E522" s="97"/>
      <c r="G522" s="78"/>
      <c r="H522" s="78"/>
      <c r="I522" s="78"/>
    </row>
    <row r="523" spans="1:9" s="96" customFormat="1" ht="12.75">
      <c r="A523" s="95"/>
      <c r="E523" s="97"/>
      <c r="G523" s="78"/>
      <c r="H523" s="78"/>
      <c r="I523" s="78"/>
    </row>
    <row r="524" spans="1:9" s="96" customFormat="1" ht="12.75">
      <c r="A524" s="95"/>
      <c r="E524" s="97"/>
      <c r="G524" s="78"/>
      <c r="H524" s="78"/>
      <c r="I524" s="78"/>
    </row>
    <row r="525" spans="1:9" s="96" customFormat="1" ht="12.75">
      <c r="A525" s="95"/>
      <c r="E525" s="97"/>
      <c r="G525" s="78"/>
      <c r="H525" s="78"/>
      <c r="I525" s="78"/>
    </row>
    <row r="526" spans="1:9" s="96" customFormat="1" ht="12.75">
      <c r="A526" s="95"/>
      <c r="E526" s="97"/>
      <c r="G526" s="78"/>
      <c r="H526" s="78"/>
      <c r="I526" s="78"/>
    </row>
    <row r="527" spans="1:9" s="96" customFormat="1" ht="12.75">
      <c r="A527" s="95"/>
      <c r="E527" s="97"/>
      <c r="G527" s="78"/>
      <c r="H527" s="78"/>
      <c r="I527" s="78"/>
    </row>
    <row r="528" spans="1:9" s="96" customFormat="1" ht="12.75">
      <c r="A528" s="95"/>
      <c r="E528" s="97"/>
      <c r="G528" s="78"/>
      <c r="H528" s="78"/>
      <c r="I528" s="78"/>
    </row>
    <row r="529" spans="1:9" s="96" customFormat="1" ht="12.75">
      <c r="A529" s="95"/>
      <c r="E529" s="97"/>
      <c r="G529" s="78"/>
      <c r="H529" s="78"/>
      <c r="I529" s="78"/>
    </row>
    <row r="530" spans="1:9" s="96" customFormat="1" ht="12.75">
      <c r="A530" s="95"/>
      <c r="E530" s="97"/>
      <c r="G530" s="78"/>
      <c r="H530" s="78"/>
      <c r="I530" s="78"/>
    </row>
    <row r="531" spans="1:9" s="96" customFormat="1" ht="12.75">
      <c r="A531" s="95"/>
      <c r="E531" s="97"/>
      <c r="G531" s="78"/>
      <c r="H531" s="78"/>
      <c r="I531" s="78"/>
    </row>
    <row r="532" spans="1:9" s="96" customFormat="1" ht="12.75">
      <c r="A532" s="95"/>
      <c r="E532" s="97"/>
      <c r="G532" s="78"/>
      <c r="H532" s="78"/>
      <c r="I532" s="78"/>
    </row>
    <row r="533" spans="1:9" s="96" customFormat="1" ht="12.75">
      <c r="A533" s="95"/>
      <c r="E533" s="97"/>
      <c r="G533" s="78"/>
      <c r="H533" s="78"/>
      <c r="I533" s="78"/>
    </row>
    <row r="534" spans="1:9" s="96" customFormat="1" ht="12.75">
      <c r="A534" s="95"/>
      <c r="E534" s="97"/>
      <c r="G534" s="78"/>
      <c r="H534" s="78"/>
      <c r="I534" s="78"/>
    </row>
    <row r="535" spans="1:9" s="96" customFormat="1" ht="12.75">
      <c r="A535" s="95"/>
      <c r="E535" s="97"/>
      <c r="G535" s="78"/>
      <c r="H535" s="78"/>
      <c r="I535" s="78"/>
    </row>
    <row r="536" spans="1:9" s="96" customFormat="1" ht="12.75">
      <c r="A536" s="95"/>
      <c r="E536" s="97"/>
      <c r="G536" s="78"/>
      <c r="H536" s="78"/>
      <c r="I536" s="78"/>
    </row>
    <row r="537" spans="1:9" s="96" customFormat="1" ht="12.75">
      <c r="A537" s="95"/>
      <c r="E537" s="97"/>
      <c r="G537" s="78"/>
      <c r="H537" s="78"/>
      <c r="I537" s="78"/>
    </row>
    <row r="538" spans="1:9" s="96" customFormat="1" ht="12.75">
      <c r="A538" s="95"/>
      <c r="E538" s="97"/>
      <c r="G538" s="78"/>
      <c r="H538" s="78"/>
      <c r="I538" s="78"/>
    </row>
    <row r="539" spans="1:9" s="96" customFormat="1" ht="12.75">
      <c r="A539" s="95"/>
      <c r="E539" s="97"/>
      <c r="G539" s="78"/>
      <c r="H539" s="78"/>
      <c r="I539" s="78"/>
    </row>
    <row r="540" spans="1:9" s="96" customFormat="1" ht="12.75">
      <c r="A540" s="95"/>
      <c r="E540" s="97"/>
      <c r="G540" s="78"/>
      <c r="H540" s="78"/>
      <c r="I540" s="78"/>
    </row>
    <row r="541" spans="1:9" s="96" customFormat="1" ht="12.75">
      <c r="A541" s="95"/>
      <c r="E541" s="97"/>
      <c r="G541" s="78"/>
      <c r="H541" s="78"/>
      <c r="I541" s="78"/>
    </row>
    <row r="542" spans="1:9" s="96" customFormat="1" ht="12.75">
      <c r="A542" s="95"/>
      <c r="E542" s="97"/>
      <c r="G542" s="78"/>
      <c r="H542" s="78"/>
      <c r="I542" s="78"/>
    </row>
    <row r="543" spans="1:9" s="96" customFormat="1" ht="12.75">
      <c r="A543" s="95"/>
      <c r="E543" s="97"/>
      <c r="G543" s="78"/>
      <c r="H543" s="78"/>
      <c r="I543" s="78"/>
    </row>
    <row r="544" spans="1:9" s="96" customFormat="1" ht="12.75">
      <c r="A544" s="95"/>
      <c r="E544" s="97"/>
      <c r="G544" s="78"/>
      <c r="H544" s="78"/>
      <c r="I544" s="78"/>
    </row>
    <row r="545" spans="1:9" s="96" customFormat="1" ht="12.75">
      <c r="A545" s="95"/>
      <c r="E545" s="97"/>
      <c r="G545" s="78"/>
      <c r="H545" s="78"/>
      <c r="I545" s="78"/>
    </row>
    <row r="546" spans="1:9" s="96" customFormat="1" ht="12.75">
      <c r="A546" s="95"/>
      <c r="E546" s="97"/>
      <c r="G546" s="78"/>
      <c r="H546" s="78"/>
      <c r="I546" s="78"/>
    </row>
    <row r="547" spans="1:9" s="96" customFormat="1" ht="12.75">
      <c r="A547" s="95"/>
      <c r="E547" s="97"/>
      <c r="G547" s="78"/>
      <c r="H547" s="78"/>
      <c r="I547" s="78"/>
    </row>
    <row r="548" spans="1:9" s="96" customFormat="1" ht="12.75">
      <c r="A548" s="95"/>
      <c r="E548" s="97"/>
      <c r="G548" s="78"/>
      <c r="H548" s="78"/>
      <c r="I548" s="78"/>
    </row>
    <row r="549" spans="1:9" s="96" customFormat="1" ht="12.75">
      <c r="A549" s="95"/>
      <c r="E549" s="97"/>
      <c r="G549" s="78"/>
      <c r="H549" s="78"/>
      <c r="I549" s="78"/>
    </row>
    <row r="550" spans="1:9" s="96" customFormat="1" ht="12.75">
      <c r="A550" s="95"/>
      <c r="E550" s="97"/>
      <c r="G550" s="78"/>
      <c r="H550" s="78"/>
      <c r="I550" s="78"/>
    </row>
    <row r="551" spans="1:9" s="96" customFormat="1" ht="12.75">
      <c r="A551" s="95"/>
      <c r="E551" s="97"/>
      <c r="G551" s="78"/>
      <c r="H551" s="78"/>
      <c r="I551" s="78"/>
    </row>
    <row r="552" spans="1:9" s="96" customFormat="1" ht="12.75">
      <c r="A552" s="95"/>
      <c r="E552" s="97"/>
      <c r="G552" s="78"/>
      <c r="H552" s="78"/>
      <c r="I552" s="78"/>
    </row>
    <row r="553" spans="1:9" s="96" customFormat="1" ht="12.75">
      <c r="A553" s="95"/>
      <c r="E553" s="97"/>
      <c r="G553" s="78"/>
      <c r="H553" s="78"/>
      <c r="I553" s="78"/>
    </row>
    <row r="554" spans="1:9" s="96" customFormat="1" ht="12.75">
      <c r="A554" s="95"/>
      <c r="E554" s="97"/>
      <c r="G554" s="78"/>
      <c r="H554" s="78"/>
      <c r="I554" s="78"/>
    </row>
    <row r="555" spans="1:9" s="96" customFormat="1" ht="12.75">
      <c r="A555" s="95"/>
      <c r="E555" s="97"/>
      <c r="G555" s="78"/>
      <c r="H555" s="78"/>
      <c r="I555" s="78"/>
    </row>
    <row r="556" spans="1:9" s="96" customFormat="1" ht="12.75">
      <c r="A556" s="95"/>
      <c r="E556" s="97"/>
      <c r="G556" s="78"/>
      <c r="H556" s="78"/>
      <c r="I556" s="78"/>
    </row>
    <row r="557" spans="1:9" s="96" customFormat="1" ht="12.75">
      <c r="A557" s="95"/>
      <c r="E557" s="97"/>
      <c r="G557" s="78"/>
      <c r="H557" s="78"/>
      <c r="I557" s="78"/>
    </row>
    <row r="558" spans="1:9" s="96" customFormat="1" ht="12.75">
      <c r="A558" s="95"/>
      <c r="E558" s="97"/>
      <c r="G558" s="78"/>
      <c r="H558" s="78"/>
      <c r="I558" s="78"/>
    </row>
    <row r="559" spans="1:9" s="96" customFormat="1" ht="12.75">
      <c r="A559" s="95"/>
      <c r="E559" s="97"/>
      <c r="G559" s="78"/>
      <c r="H559" s="78"/>
      <c r="I559" s="78"/>
    </row>
    <row r="560" spans="1:9" s="96" customFormat="1" ht="12.75">
      <c r="A560" s="95"/>
      <c r="E560" s="97"/>
      <c r="G560" s="78"/>
      <c r="H560" s="78"/>
      <c r="I560" s="78"/>
    </row>
    <row r="561" spans="1:9" s="96" customFormat="1" ht="12.75">
      <c r="A561" s="95"/>
      <c r="E561" s="97"/>
      <c r="G561" s="78"/>
      <c r="H561" s="78"/>
      <c r="I561" s="78"/>
    </row>
    <row r="562" spans="1:9" s="96" customFormat="1" ht="12.75">
      <c r="A562" s="95"/>
      <c r="E562" s="97"/>
      <c r="G562" s="78"/>
      <c r="H562" s="78"/>
      <c r="I562" s="78"/>
    </row>
    <row r="563" spans="1:9" s="96" customFormat="1" ht="12.75">
      <c r="A563" s="95"/>
      <c r="E563" s="97"/>
      <c r="G563" s="78"/>
      <c r="H563" s="78"/>
      <c r="I563" s="78"/>
    </row>
    <row r="564" spans="1:9" s="96" customFormat="1" ht="12.75">
      <c r="A564" s="95"/>
      <c r="E564" s="97"/>
      <c r="G564" s="78"/>
      <c r="H564" s="78"/>
      <c r="I564" s="78"/>
    </row>
    <row r="565" spans="1:9" s="96" customFormat="1" ht="12.75">
      <c r="A565" s="95"/>
      <c r="E565" s="97"/>
      <c r="G565" s="78"/>
      <c r="H565" s="78"/>
      <c r="I565" s="78"/>
    </row>
    <row r="566" spans="1:9" s="96" customFormat="1" ht="12.75">
      <c r="A566" s="95"/>
      <c r="E566" s="97"/>
      <c r="G566" s="78"/>
      <c r="H566" s="78"/>
      <c r="I566" s="78"/>
    </row>
    <row r="567" spans="1:9" s="96" customFormat="1" ht="12.75">
      <c r="A567" s="95"/>
      <c r="E567" s="97"/>
      <c r="G567" s="78"/>
      <c r="H567" s="78"/>
      <c r="I567" s="78"/>
    </row>
    <row r="568" spans="1:9" s="96" customFormat="1" ht="12.75">
      <c r="A568" s="95"/>
      <c r="E568" s="97"/>
      <c r="G568" s="78"/>
      <c r="H568" s="78"/>
      <c r="I568" s="78"/>
    </row>
    <row r="569" spans="1:9" s="96" customFormat="1" ht="12.75">
      <c r="A569" s="95"/>
      <c r="E569" s="97"/>
      <c r="G569" s="78"/>
      <c r="H569" s="78"/>
      <c r="I569" s="78"/>
    </row>
    <row r="570" spans="1:9" s="96" customFormat="1" ht="12.75">
      <c r="A570" s="95"/>
      <c r="E570" s="97"/>
      <c r="G570" s="78"/>
      <c r="H570" s="78"/>
      <c r="I570" s="78"/>
    </row>
    <row r="571" spans="1:9" s="96" customFormat="1" ht="12.75">
      <c r="A571" s="95"/>
      <c r="E571" s="97"/>
      <c r="G571" s="78"/>
      <c r="H571" s="78"/>
      <c r="I571" s="78"/>
    </row>
    <row r="572" spans="1:9" s="96" customFormat="1" ht="12.75">
      <c r="A572" s="95"/>
      <c r="E572" s="97"/>
      <c r="G572" s="78"/>
      <c r="H572" s="78"/>
      <c r="I572" s="78"/>
    </row>
    <row r="573" spans="1:9" s="96" customFormat="1" ht="12.75">
      <c r="A573" s="95"/>
      <c r="E573" s="97"/>
      <c r="G573" s="78"/>
      <c r="H573" s="78"/>
      <c r="I573" s="78"/>
    </row>
    <row r="574" spans="1:9" s="96" customFormat="1" ht="12.75">
      <c r="A574" s="95"/>
      <c r="E574" s="97"/>
      <c r="G574" s="78"/>
      <c r="H574" s="78"/>
      <c r="I574" s="78"/>
    </row>
    <row r="575" spans="1:9" s="96" customFormat="1" ht="12.75">
      <c r="A575" s="95"/>
      <c r="E575" s="97"/>
      <c r="G575" s="78"/>
      <c r="H575" s="78"/>
      <c r="I575" s="78"/>
    </row>
    <row r="576" spans="1:9" s="96" customFormat="1" ht="12.75">
      <c r="A576" s="95"/>
      <c r="E576" s="97"/>
      <c r="G576" s="78"/>
      <c r="H576" s="78"/>
      <c r="I576" s="78"/>
    </row>
    <row r="577" spans="1:9" s="96" customFormat="1" ht="12.75">
      <c r="A577" s="95"/>
      <c r="E577" s="97"/>
      <c r="G577" s="78"/>
      <c r="H577" s="78"/>
      <c r="I577" s="78"/>
    </row>
    <row r="578" spans="1:9" s="96" customFormat="1" ht="12.75">
      <c r="A578" s="95"/>
      <c r="E578" s="97"/>
      <c r="G578" s="78"/>
      <c r="H578" s="78"/>
      <c r="I578" s="78"/>
    </row>
    <row r="579" spans="1:9" s="96" customFormat="1" ht="12.75">
      <c r="A579" s="95"/>
      <c r="E579" s="97"/>
      <c r="G579" s="78"/>
      <c r="H579" s="78"/>
      <c r="I579" s="78"/>
    </row>
    <row r="580" spans="1:9" s="96" customFormat="1" ht="12.75">
      <c r="A580" s="95"/>
      <c r="E580" s="97"/>
      <c r="G580" s="78"/>
      <c r="H580" s="78"/>
      <c r="I580" s="78"/>
    </row>
    <row r="581" spans="1:9" s="96" customFormat="1" ht="12.75">
      <c r="A581" s="95"/>
      <c r="E581" s="97"/>
      <c r="G581" s="78"/>
      <c r="H581" s="78"/>
      <c r="I581" s="78"/>
    </row>
    <row r="582" spans="1:9" s="96" customFormat="1" ht="12.75">
      <c r="A582" s="95"/>
      <c r="E582" s="97"/>
      <c r="G582" s="78"/>
      <c r="H582" s="78"/>
      <c r="I582" s="78"/>
    </row>
    <row r="583" spans="1:9" s="96" customFormat="1" ht="12.75">
      <c r="A583" s="95"/>
      <c r="E583" s="97"/>
      <c r="G583" s="78"/>
      <c r="H583" s="78"/>
      <c r="I583" s="78"/>
    </row>
    <row r="584" spans="1:9" s="96" customFormat="1" ht="12.75">
      <c r="A584" s="95"/>
      <c r="E584" s="97"/>
      <c r="G584" s="78"/>
      <c r="H584" s="78"/>
      <c r="I584" s="78"/>
    </row>
    <row r="585" spans="1:9" s="96" customFormat="1" ht="12.75">
      <c r="A585" s="95"/>
      <c r="E585" s="97"/>
      <c r="G585" s="78"/>
      <c r="H585" s="78"/>
      <c r="I585" s="78"/>
    </row>
    <row r="586" spans="1:9" s="96" customFormat="1" ht="12.75">
      <c r="A586" s="95"/>
      <c r="E586" s="97"/>
      <c r="G586" s="78"/>
      <c r="H586" s="78"/>
      <c r="I586" s="78"/>
    </row>
    <row r="587" spans="1:9" s="96" customFormat="1" ht="12.75">
      <c r="A587" s="95"/>
      <c r="E587" s="97"/>
      <c r="G587" s="78"/>
      <c r="H587" s="78"/>
      <c r="I587" s="78"/>
    </row>
    <row r="588" spans="1:9" s="96" customFormat="1" ht="12.75">
      <c r="A588" s="95"/>
      <c r="E588" s="97"/>
      <c r="G588" s="78"/>
      <c r="H588" s="78"/>
      <c r="I588" s="78"/>
    </row>
    <row r="589" spans="1:9" s="96" customFormat="1" ht="12.75">
      <c r="A589" s="95"/>
      <c r="E589" s="97"/>
      <c r="G589" s="78"/>
      <c r="H589" s="78"/>
      <c r="I589" s="78"/>
    </row>
    <row r="590" spans="1:9" s="96" customFormat="1" ht="12.75">
      <c r="A590" s="95"/>
      <c r="E590" s="97"/>
      <c r="G590" s="78"/>
      <c r="H590" s="78"/>
      <c r="I590" s="78"/>
    </row>
    <row r="591" spans="1:9" s="96" customFormat="1" ht="12.75">
      <c r="A591" s="95"/>
      <c r="E591" s="97"/>
      <c r="G591" s="78"/>
      <c r="H591" s="78"/>
      <c r="I591" s="78"/>
    </row>
    <row r="592" spans="1:9" s="96" customFormat="1" ht="12.75">
      <c r="A592" s="95"/>
      <c r="E592" s="97"/>
      <c r="G592" s="78"/>
      <c r="H592" s="78"/>
      <c r="I592" s="78"/>
    </row>
    <row r="593" spans="1:9" s="96" customFormat="1" ht="12.75">
      <c r="A593" s="95"/>
      <c r="E593" s="97"/>
      <c r="G593" s="78"/>
      <c r="H593" s="78"/>
      <c r="I593" s="78"/>
    </row>
    <row r="594" spans="1:9" s="96" customFormat="1" ht="12.75">
      <c r="A594" s="95"/>
      <c r="E594" s="97"/>
      <c r="G594" s="78"/>
      <c r="H594" s="78"/>
      <c r="I594" s="78"/>
    </row>
    <row r="595" spans="1:9" s="96" customFormat="1" ht="12.75">
      <c r="A595" s="95"/>
      <c r="E595" s="97"/>
      <c r="G595" s="78"/>
      <c r="H595" s="78"/>
      <c r="I595" s="78"/>
    </row>
    <row r="596" spans="1:9" s="96" customFormat="1" ht="12.75">
      <c r="A596" s="95"/>
      <c r="E596" s="97"/>
      <c r="G596" s="78"/>
      <c r="H596" s="78"/>
      <c r="I596" s="78"/>
    </row>
    <row r="597" spans="1:9" s="96" customFormat="1" ht="12.75">
      <c r="A597" s="95"/>
      <c r="E597" s="97"/>
      <c r="G597" s="78"/>
      <c r="H597" s="78"/>
      <c r="I597" s="78"/>
    </row>
    <row r="598" spans="1:9" s="96" customFormat="1" ht="12.75">
      <c r="A598" s="95"/>
      <c r="E598" s="97"/>
      <c r="G598" s="78"/>
      <c r="H598" s="78"/>
      <c r="I598" s="78"/>
    </row>
    <row r="599" spans="1:9" s="96" customFormat="1" ht="12.75">
      <c r="A599" s="95"/>
      <c r="E599" s="97"/>
      <c r="G599" s="78"/>
      <c r="H599" s="78"/>
      <c r="I599" s="78"/>
    </row>
    <row r="600" spans="1:9" s="96" customFormat="1" ht="12.75">
      <c r="A600" s="95"/>
      <c r="E600" s="97"/>
      <c r="G600" s="78"/>
      <c r="H600" s="78"/>
      <c r="I600" s="78"/>
    </row>
    <row r="601" spans="1:9" s="96" customFormat="1" ht="12.75">
      <c r="A601" s="95"/>
      <c r="E601" s="97"/>
      <c r="G601" s="78"/>
      <c r="H601" s="78"/>
      <c r="I601" s="78"/>
    </row>
    <row r="602" spans="1:9" s="96" customFormat="1" ht="12.75">
      <c r="A602" s="95"/>
      <c r="E602" s="97"/>
      <c r="G602" s="78"/>
      <c r="H602" s="78"/>
      <c r="I602" s="78"/>
    </row>
    <row r="603" spans="1:9" s="96" customFormat="1" ht="12.75">
      <c r="A603" s="95"/>
      <c r="E603" s="97"/>
      <c r="G603" s="78"/>
      <c r="H603" s="78"/>
      <c r="I603" s="78"/>
    </row>
    <row r="604" spans="1:9" s="96" customFormat="1" ht="12.75">
      <c r="A604" s="95"/>
      <c r="E604" s="97"/>
      <c r="G604" s="78"/>
      <c r="H604" s="78"/>
      <c r="I604" s="78"/>
    </row>
    <row r="605" spans="1:9" s="96" customFormat="1" ht="12.75">
      <c r="A605" s="95"/>
      <c r="E605" s="97"/>
      <c r="G605" s="78"/>
      <c r="H605" s="78"/>
      <c r="I605" s="78"/>
    </row>
    <row r="606" spans="1:9" s="96" customFormat="1" ht="12.75">
      <c r="A606" s="95"/>
      <c r="E606" s="97"/>
      <c r="G606" s="78"/>
      <c r="H606" s="78"/>
      <c r="I606" s="78"/>
    </row>
    <row r="607" spans="1:9" s="96" customFormat="1" ht="12.75">
      <c r="A607" s="95"/>
      <c r="E607" s="97"/>
      <c r="G607" s="78"/>
      <c r="H607" s="78"/>
      <c r="I607" s="78"/>
    </row>
    <row r="608" spans="1:9" s="96" customFormat="1" ht="12.75">
      <c r="A608" s="95"/>
      <c r="E608" s="97"/>
      <c r="G608" s="78"/>
      <c r="H608" s="78"/>
      <c r="I608" s="78"/>
    </row>
    <row r="609" spans="1:9" s="96" customFormat="1" ht="12.75">
      <c r="A609" s="95"/>
      <c r="E609" s="97"/>
      <c r="G609" s="78"/>
      <c r="H609" s="78"/>
      <c r="I609" s="78"/>
    </row>
    <row r="610" spans="1:9" s="96" customFormat="1" ht="12.75">
      <c r="A610" s="95"/>
      <c r="E610" s="97"/>
      <c r="G610" s="78"/>
      <c r="H610" s="78"/>
      <c r="I610" s="78"/>
    </row>
    <row r="611" spans="1:9" s="96" customFormat="1" ht="12.75">
      <c r="A611" s="95"/>
      <c r="E611" s="97"/>
      <c r="G611" s="78"/>
      <c r="H611" s="78"/>
      <c r="I611" s="78"/>
    </row>
    <row r="612" spans="1:9" s="96" customFormat="1" ht="12.75">
      <c r="A612" s="95"/>
      <c r="E612" s="97"/>
      <c r="G612" s="78"/>
      <c r="H612" s="78"/>
      <c r="I612" s="78"/>
    </row>
    <row r="613" spans="1:9" s="96" customFormat="1" ht="12.75">
      <c r="A613" s="95"/>
      <c r="E613" s="97"/>
      <c r="G613" s="78"/>
      <c r="H613" s="78"/>
      <c r="I613" s="78"/>
    </row>
    <row r="614" spans="1:9" s="96" customFormat="1" ht="12.75">
      <c r="A614" s="95"/>
      <c r="E614" s="97"/>
      <c r="G614" s="78"/>
      <c r="H614" s="78"/>
      <c r="I614" s="78"/>
    </row>
    <row r="615" spans="1:9" s="96" customFormat="1" ht="12.75">
      <c r="A615" s="95"/>
      <c r="E615" s="97"/>
      <c r="G615" s="78"/>
      <c r="H615" s="78"/>
      <c r="I615" s="78"/>
    </row>
    <row r="616" spans="1:9" s="96" customFormat="1" ht="12.75">
      <c r="A616" s="95"/>
      <c r="E616" s="97"/>
      <c r="G616" s="78"/>
      <c r="H616" s="78"/>
      <c r="I616" s="78"/>
    </row>
    <row r="617" spans="1:9" s="96" customFormat="1" ht="12.75">
      <c r="A617" s="95"/>
      <c r="E617" s="97"/>
      <c r="G617" s="78"/>
      <c r="H617" s="78"/>
      <c r="I617" s="78"/>
    </row>
    <row r="618" spans="1:9" s="96" customFormat="1" ht="12.75">
      <c r="A618" s="95"/>
      <c r="E618" s="97"/>
      <c r="G618" s="78"/>
      <c r="H618" s="78"/>
      <c r="I618" s="78"/>
    </row>
    <row r="619" spans="1:9" s="96" customFormat="1" ht="12.75">
      <c r="A619" s="95"/>
      <c r="E619" s="97"/>
      <c r="G619" s="78"/>
      <c r="H619" s="78"/>
      <c r="I619" s="78"/>
    </row>
    <row r="620" spans="1:9" s="96" customFormat="1" ht="12.75">
      <c r="A620" s="95"/>
      <c r="E620" s="97"/>
      <c r="G620" s="78"/>
      <c r="H620" s="78"/>
      <c r="I620" s="78"/>
    </row>
    <row r="621" spans="1:9" s="96" customFormat="1" ht="12.75">
      <c r="A621" s="95"/>
      <c r="E621" s="97"/>
      <c r="G621" s="78"/>
      <c r="H621" s="78"/>
      <c r="I621" s="78"/>
    </row>
    <row r="622" spans="1:9" s="96" customFormat="1" ht="12.75">
      <c r="A622" s="95"/>
      <c r="E622" s="97"/>
      <c r="G622" s="78"/>
      <c r="H622" s="78"/>
      <c r="I622" s="78"/>
    </row>
    <row r="623" spans="1:9" s="96" customFormat="1" ht="12.75">
      <c r="A623" s="95"/>
      <c r="E623" s="97"/>
      <c r="G623" s="78"/>
      <c r="H623" s="78"/>
      <c r="I623" s="78"/>
    </row>
    <row r="624" spans="1:9" s="96" customFormat="1" ht="12.75">
      <c r="A624" s="95"/>
      <c r="E624" s="97"/>
      <c r="G624" s="78"/>
      <c r="H624" s="78"/>
      <c r="I624" s="78"/>
    </row>
    <row r="625" spans="1:9" s="96" customFormat="1" ht="12.75">
      <c r="A625" s="95"/>
      <c r="E625" s="97"/>
      <c r="G625" s="78"/>
      <c r="H625" s="78"/>
      <c r="I625" s="78"/>
    </row>
    <row r="626" spans="1:9" s="96" customFormat="1" ht="12.75">
      <c r="A626" s="95"/>
      <c r="E626" s="97"/>
      <c r="G626" s="78"/>
      <c r="H626" s="78"/>
      <c r="I626" s="78"/>
    </row>
    <row r="627" spans="1:9" s="96" customFormat="1" ht="12.75">
      <c r="A627" s="95"/>
      <c r="E627" s="97"/>
      <c r="G627" s="78"/>
      <c r="H627" s="78"/>
      <c r="I627" s="78"/>
    </row>
    <row r="628" spans="1:9" s="96" customFormat="1" ht="12.75">
      <c r="A628" s="95"/>
      <c r="E628" s="97"/>
      <c r="G628" s="78"/>
      <c r="H628" s="78"/>
      <c r="I628" s="78"/>
    </row>
    <row r="629" spans="1:9" s="96" customFormat="1" ht="12.75">
      <c r="A629" s="95"/>
      <c r="E629" s="97"/>
      <c r="G629" s="78"/>
      <c r="H629" s="78"/>
      <c r="I629" s="78"/>
    </row>
    <row r="630" spans="1:9" s="96" customFormat="1" ht="12.75">
      <c r="A630" s="95"/>
      <c r="E630" s="97"/>
      <c r="G630" s="78"/>
      <c r="H630" s="78"/>
      <c r="I630" s="78"/>
    </row>
    <row r="631" spans="1:9" s="96" customFormat="1" ht="12.75">
      <c r="A631" s="95"/>
      <c r="E631" s="97"/>
      <c r="G631" s="78"/>
      <c r="H631" s="78"/>
      <c r="I631" s="78"/>
    </row>
    <row r="632" spans="1:9" s="96" customFormat="1" ht="12.75">
      <c r="A632" s="95"/>
      <c r="E632" s="97"/>
      <c r="G632" s="78"/>
      <c r="H632" s="78"/>
      <c r="I632" s="78"/>
    </row>
    <row r="633" spans="1:9" s="96" customFormat="1" ht="12.75">
      <c r="A633" s="95"/>
      <c r="E633" s="97"/>
      <c r="G633" s="78"/>
      <c r="H633" s="78"/>
      <c r="I633" s="78"/>
    </row>
    <row r="634" spans="1:9" s="96" customFormat="1" ht="12.75">
      <c r="A634" s="95"/>
      <c r="E634" s="97"/>
      <c r="G634" s="78"/>
      <c r="H634" s="78"/>
      <c r="I634" s="78"/>
    </row>
    <row r="635" spans="1:9" s="96" customFormat="1" ht="12.75">
      <c r="A635" s="95"/>
      <c r="E635" s="97"/>
      <c r="G635" s="78"/>
      <c r="H635" s="78"/>
      <c r="I635" s="78"/>
    </row>
    <row r="636" spans="1:9" s="96" customFormat="1" ht="12.75">
      <c r="A636" s="95"/>
      <c r="E636" s="97"/>
      <c r="G636" s="78"/>
      <c r="H636" s="78"/>
      <c r="I636" s="78"/>
    </row>
    <row r="637" spans="1:9" s="96" customFormat="1" ht="12.75">
      <c r="A637" s="95"/>
      <c r="E637" s="97"/>
      <c r="G637" s="78"/>
      <c r="H637" s="78"/>
      <c r="I637" s="78"/>
    </row>
    <row r="638" spans="1:9" s="96" customFormat="1" ht="12.75">
      <c r="A638" s="95"/>
      <c r="E638" s="97"/>
      <c r="G638" s="78"/>
      <c r="H638" s="78"/>
      <c r="I638" s="78"/>
    </row>
    <row r="639" spans="1:9" s="96" customFormat="1" ht="12.75">
      <c r="A639" s="95"/>
      <c r="E639" s="97"/>
      <c r="G639" s="78"/>
      <c r="H639" s="78"/>
      <c r="I639" s="78"/>
    </row>
    <row r="640" spans="1:9" s="96" customFormat="1" ht="12.75">
      <c r="A640" s="95"/>
      <c r="E640" s="97"/>
      <c r="G640" s="78"/>
      <c r="H640" s="78"/>
      <c r="I640" s="78"/>
    </row>
    <row r="641" spans="1:9" s="96" customFormat="1" ht="12.75">
      <c r="A641" s="95"/>
      <c r="E641" s="97"/>
      <c r="G641" s="78"/>
      <c r="H641" s="78"/>
      <c r="I641" s="78"/>
    </row>
    <row r="642" spans="1:9" s="96" customFormat="1" ht="12.75">
      <c r="A642" s="95"/>
      <c r="E642" s="97"/>
      <c r="G642" s="78"/>
      <c r="H642" s="78"/>
      <c r="I642" s="78"/>
    </row>
    <row r="643" spans="1:9" s="96" customFormat="1" ht="12.75">
      <c r="A643" s="95"/>
      <c r="E643" s="97"/>
      <c r="G643" s="78"/>
      <c r="H643" s="78"/>
      <c r="I643" s="78"/>
    </row>
    <row r="644" spans="1:9" s="96" customFormat="1" ht="12.75">
      <c r="A644" s="95"/>
      <c r="E644" s="97"/>
      <c r="G644" s="78"/>
      <c r="H644" s="78"/>
      <c r="I644" s="78"/>
    </row>
    <row r="645" spans="1:9" s="96" customFormat="1" ht="12.75">
      <c r="A645" s="95"/>
      <c r="E645" s="97"/>
      <c r="G645" s="78"/>
      <c r="H645" s="78"/>
      <c r="I645" s="78"/>
    </row>
    <row r="646" spans="1:9" s="96" customFormat="1" ht="12.75">
      <c r="A646" s="95"/>
      <c r="E646" s="97"/>
      <c r="G646" s="78"/>
      <c r="H646" s="78"/>
      <c r="I646" s="78"/>
    </row>
    <row r="647" spans="1:9" s="96" customFormat="1" ht="12.75">
      <c r="A647" s="95"/>
      <c r="E647" s="97"/>
      <c r="G647" s="78"/>
      <c r="H647" s="78"/>
      <c r="I647" s="78"/>
    </row>
    <row r="648" spans="1:9" s="96" customFormat="1" ht="12.75">
      <c r="A648" s="95"/>
      <c r="E648" s="97"/>
      <c r="G648" s="78"/>
      <c r="H648" s="78"/>
      <c r="I648" s="78"/>
    </row>
    <row r="649" spans="1:9" s="96" customFormat="1" ht="12.75">
      <c r="A649" s="95"/>
      <c r="E649" s="97"/>
      <c r="G649" s="78"/>
      <c r="H649" s="78"/>
      <c r="I649" s="78"/>
    </row>
    <row r="650" spans="1:9" s="96" customFormat="1" ht="12.75">
      <c r="A650" s="95"/>
      <c r="E650" s="97"/>
      <c r="G650" s="78"/>
      <c r="H650" s="78"/>
      <c r="I650" s="78"/>
    </row>
    <row r="651" spans="1:9" s="96" customFormat="1" ht="12.75">
      <c r="A651" s="95"/>
      <c r="E651" s="97"/>
      <c r="G651" s="78"/>
      <c r="H651" s="78"/>
      <c r="I651" s="78"/>
    </row>
    <row r="652" spans="1:9" s="96" customFormat="1" ht="12.75">
      <c r="A652" s="95"/>
      <c r="E652" s="97"/>
      <c r="G652" s="78"/>
      <c r="H652" s="78"/>
      <c r="I652" s="78"/>
    </row>
    <row r="653" spans="1:9" s="96" customFormat="1" ht="12.75">
      <c r="A653" s="95"/>
      <c r="E653" s="97"/>
      <c r="G653" s="78"/>
      <c r="H653" s="78"/>
      <c r="I653" s="78"/>
    </row>
    <row r="654" spans="1:9" s="96" customFormat="1" ht="12.75">
      <c r="A654" s="95"/>
      <c r="E654" s="97"/>
      <c r="G654" s="78"/>
      <c r="H654" s="78"/>
      <c r="I654" s="78"/>
    </row>
    <row r="655" spans="1:9" s="96" customFormat="1" ht="12.75">
      <c r="A655" s="95"/>
      <c r="E655" s="97"/>
      <c r="G655" s="78"/>
      <c r="H655" s="78"/>
      <c r="I655" s="78"/>
    </row>
    <row r="656" spans="1:9" s="96" customFormat="1" ht="12.75">
      <c r="A656" s="95"/>
      <c r="E656" s="97"/>
      <c r="G656" s="78"/>
      <c r="H656" s="78"/>
      <c r="I656" s="78"/>
    </row>
    <row r="657" spans="1:9" s="96" customFormat="1" ht="12.75">
      <c r="A657" s="95"/>
      <c r="E657" s="97"/>
      <c r="G657" s="78"/>
      <c r="H657" s="78"/>
      <c r="I657" s="78"/>
    </row>
    <row r="658" spans="1:9" s="96" customFormat="1" ht="12.75">
      <c r="A658" s="95"/>
      <c r="E658" s="97"/>
      <c r="G658" s="78"/>
      <c r="H658" s="78"/>
      <c r="I658" s="78"/>
    </row>
    <row r="659" spans="1:9" s="96" customFormat="1" ht="12.75">
      <c r="A659" s="95"/>
      <c r="E659" s="97"/>
      <c r="G659" s="78"/>
      <c r="H659" s="78"/>
      <c r="I659" s="78"/>
    </row>
    <row r="660" spans="1:9" s="96" customFormat="1" ht="12.75">
      <c r="A660" s="95"/>
      <c r="E660" s="97"/>
      <c r="G660" s="78"/>
      <c r="H660" s="78"/>
      <c r="I660" s="78"/>
    </row>
    <row r="661" spans="1:9" s="96" customFormat="1" ht="12.75">
      <c r="A661" s="95"/>
      <c r="E661" s="97"/>
      <c r="G661" s="78"/>
      <c r="H661" s="78"/>
      <c r="I661" s="78"/>
    </row>
    <row r="662" spans="1:9" s="96" customFormat="1" ht="12.75">
      <c r="A662" s="95"/>
      <c r="E662" s="97"/>
      <c r="G662" s="78"/>
      <c r="H662" s="78"/>
      <c r="I662" s="78"/>
    </row>
    <row r="663" spans="1:9" s="96" customFormat="1" ht="12.75">
      <c r="A663" s="95"/>
      <c r="E663" s="97"/>
      <c r="G663" s="78"/>
      <c r="H663" s="78"/>
      <c r="I663" s="78"/>
    </row>
    <row r="664" spans="1:9" s="96" customFormat="1" ht="12.75">
      <c r="A664" s="95"/>
      <c r="E664" s="97"/>
      <c r="G664" s="78"/>
      <c r="H664" s="78"/>
      <c r="I664" s="78"/>
    </row>
    <row r="665" spans="1:9" s="96" customFormat="1" ht="12.75">
      <c r="A665" s="95"/>
      <c r="E665" s="97"/>
      <c r="G665" s="78"/>
      <c r="H665" s="78"/>
      <c r="I665" s="78"/>
    </row>
    <row r="666" spans="1:9" s="96" customFormat="1" ht="12.75">
      <c r="A666" s="95"/>
      <c r="E666" s="97"/>
      <c r="G666" s="78"/>
      <c r="H666" s="78"/>
      <c r="I666" s="78"/>
    </row>
    <row r="667" spans="1:9" s="96" customFormat="1" ht="12.75">
      <c r="A667" s="95"/>
      <c r="E667" s="97"/>
      <c r="G667" s="78"/>
      <c r="H667" s="78"/>
      <c r="I667" s="78"/>
    </row>
    <row r="668" spans="1:9" s="96" customFormat="1" ht="12.75">
      <c r="A668" s="95"/>
      <c r="E668" s="97"/>
      <c r="G668" s="78"/>
      <c r="H668" s="78"/>
      <c r="I668" s="78"/>
    </row>
    <row r="669" spans="1:9" s="96" customFormat="1" ht="12.75">
      <c r="A669" s="95"/>
      <c r="E669" s="97"/>
      <c r="G669" s="78"/>
      <c r="H669" s="78"/>
      <c r="I669" s="78"/>
    </row>
    <row r="670" spans="1:9" s="96" customFormat="1" ht="12.75">
      <c r="A670" s="95"/>
      <c r="E670" s="97"/>
      <c r="G670" s="78"/>
      <c r="H670" s="78"/>
      <c r="I670" s="78"/>
    </row>
    <row r="671" spans="1:9" s="96" customFormat="1" ht="12.75">
      <c r="A671" s="95"/>
      <c r="E671" s="97"/>
      <c r="G671" s="78"/>
      <c r="H671" s="78"/>
      <c r="I671" s="78"/>
    </row>
    <row r="672" spans="1:9" s="96" customFormat="1" ht="12.75">
      <c r="A672" s="95"/>
      <c r="E672" s="97"/>
      <c r="G672" s="78"/>
      <c r="H672" s="78"/>
      <c r="I672" s="78"/>
    </row>
    <row r="673" spans="1:9" s="96" customFormat="1" ht="12.75">
      <c r="A673" s="95"/>
      <c r="E673" s="97"/>
      <c r="G673" s="78"/>
      <c r="H673" s="78"/>
      <c r="I673" s="78"/>
    </row>
    <row r="674" spans="1:9" s="96" customFormat="1" ht="12.75">
      <c r="A674" s="95"/>
      <c r="E674" s="97"/>
      <c r="G674" s="78"/>
      <c r="H674" s="78"/>
      <c r="I674" s="78"/>
    </row>
    <row r="675" spans="1:9" s="96" customFormat="1" ht="12.75">
      <c r="A675" s="95"/>
      <c r="E675" s="97"/>
      <c r="G675" s="78"/>
      <c r="H675" s="78"/>
      <c r="I675" s="78"/>
    </row>
    <row r="676" spans="1:9" s="96" customFormat="1" ht="12.75">
      <c r="A676" s="95"/>
      <c r="E676" s="97"/>
      <c r="G676" s="78"/>
      <c r="H676" s="78"/>
      <c r="I676" s="78"/>
    </row>
    <row r="677" spans="1:9" s="96" customFormat="1" ht="12.75">
      <c r="A677" s="95"/>
      <c r="E677" s="97"/>
      <c r="G677" s="78"/>
      <c r="H677" s="78"/>
      <c r="I677" s="78"/>
    </row>
    <row r="678" spans="1:9" s="96" customFormat="1" ht="12.75">
      <c r="A678" s="95"/>
      <c r="E678" s="97"/>
      <c r="G678" s="78"/>
      <c r="H678" s="78"/>
      <c r="I678" s="78"/>
    </row>
    <row r="679" spans="1:9" s="96" customFormat="1" ht="12.75">
      <c r="A679" s="95"/>
      <c r="E679" s="97"/>
      <c r="G679" s="78"/>
      <c r="H679" s="78"/>
      <c r="I679" s="78"/>
    </row>
    <row r="680" spans="1:9" s="96" customFormat="1" ht="12.75">
      <c r="A680" s="95"/>
      <c r="E680" s="97"/>
      <c r="G680" s="78"/>
      <c r="H680" s="78"/>
      <c r="I680" s="78"/>
    </row>
    <row r="681" spans="1:9" s="96" customFormat="1" ht="12.75">
      <c r="A681" s="95"/>
      <c r="E681" s="97"/>
      <c r="G681" s="78"/>
      <c r="H681" s="78"/>
      <c r="I681" s="78"/>
    </row>
    <row r="682" spans="1:9" s="96" customFormat="1" ht="12.75">
      <c r="A682" s="95"/>
      <c r="E682" s="97"/>
      <c r="G682" s="78"/>
      <c r="H682" s="78"/>
      <c r="I682" s="78"/>
    </row>
    <row r="683" spans="1:9" s="96" customFormat="1" ht="12.75">
      <c r="A683" s="95"/>
      <c r="E683" s="97"/>
      <c r="G683" s="78"/>
      <c r="H683" s="78"/>
      <c r="I683" s="78"/>
    </row>
    <row r="684" spans="1:9" s="96" customFormat="1" ht="12.75">
      <c r="A684" s="95"/>
      <c r="E684" s="97"/>
      <c r="G684" s="78"/>
      <c r="H684" s="78"/>
      <c r="I684" s="78"/>
    </row>
    <row r="685" spans="1:9" s="96" customFormat="1" ht="12.75">
      <c r="A685" s="95"/>
      <c r="E685" s="97"/>
      <c r="G685" s="78"/>
      <c r="H685" s="78"/>
      <c r="I685" s="78"/>
    </row>
    <row r="686" spans="1:9" s="96" customFormat="1" ht="12.75">
      <c r="A686" s="95"/>
      <c r="E686" s="97"/>
      <c r="G686" s="78"/>
      <c r="H686" s="78"/>
      <c r="I686" s="78"/>
    </row>
    <row r="687" spans="1:9" s="96" customFormat="1" ht="12.75">
      <c r="A687" s="95"/>
      <c r="E687" s="97"/>
      <c r="G687" s="78"/>
      <c r="H687" s="78"/>
      <c r="I687" s="78"/>
    </row>
    <row r="688" spans="1:9" s="96" customFormat="1" ht="12.75">
      <c r="A688" s="95"/>
      <c r="E688" s="97"/>
      <c r="G688" s="78"/>
      <c r="H688" s="78"/>
      <c r="I688" s="78"/>
    </row>
    <row r="689" spans="1:9" s="96" customFormat="1" ht="12.75">
      <c r="A689" s="95"/>
      <c r="E689" s="97"/>
      <c r="G689" s="78"/>
      <c r="H689" s="78"/>
      <c r="I689" s="78"/>
    </row>
    <row r="690" spans="1:9" s="96" customFormat="1" ht="12.75">
      <c r="A690" s="95"/>
      <c r="E690" s="97"/>
      <c r="G690" s="78"/>
      <c r="H690" s="78"/>
      <c r="I690" s="78"/>
    </row>
    <row r="691" spans="1:9" s="96" customFormat="1" ht="12.75">
      <c r="A691" s="95"/>
      <c r="E691" s="97"/>
      <c r="G691" s="78"/>
      <c r="H691" s="78"/>
      <c r="I691" s="78"/>
    </row>
    <row r="692" spans="1:9" s="96" customFormat="1" ht="12.75">
      <c r="A692" s="95"/>
      <c r="E692" s="97"/>
      <c r="G692" s="78"/>
      <c r="H692" s="78"/>
      <c r="I692" s="78"/>
    </row>
    <row r="693" spans="1:9" s="96" customFormat="1" ht="12.75">
      <c r="A693" s="95"/>
      <c r="E693" s="97"/>
      <c r="G693" s="78"/>
      <c r="H693" s="78"/>
      <c r="I693" s="78"/>
    </row>
    <row r="694" spans="1:9" s="96" customFormat="1" ht="12.75">
      <c r="A694" s="95"/>
      <c r="E694" s="97"/>
      <c r="G694" s="78"/>
      <c r="H694" s="78"/>
      <c r="I694" s="78"/>
    </row>
    <row r="695" spans="1:9" s="96" customFormat="1" ht="12.75">
      <c r="A695" s="95"/>
      <c r="E695" s="97"/>
      <c r="G695" s="78"/>
      <c r="H695" s="78"/>
      <c r="I695" s="78"/>
    </row>
    <row r="696" spans="1:9" s="96" customFormat="1" ht="12.75">
      <c r="A696" s="95"/>
      <c r="E696" s="97"/>
      <c r="G696" s="78"/>
      <c r="H696" s="78"/>
      <c r="I696" s="78"/>
    </row>
    <row r="697" spans="1:9" s="96" customFormat="1" ht="12.75">
      <c r="A697" s="95"/>
      <c r="E697" s="97"/>
      <c r="G697" s="78"/>
      <c r="H697" s="78"/>
      <c r="I697" s="78"/>
    </row>
    <row r="698" spans="1:9" s="96" customFormat="1" ht="12.75">
      <c r="A698" s="95"/>
      <c r="E698" s="97"/>
      <c r="G698" s="78"/>
      <c r="H698" s="78"/>
      <c r="I698" s="78"/>
    </row>
    <row r="699" spans="1:9" s="96" customFormat="1" ht="12.75">
      <c r="A699" s="95"/>
      <c r="E699" s="97"/>
      <c r="G699" s="78"/>
      <c r="H699" s="78"/>
      <c r="I699" s="78"/>
    </row>
    <row r="700" spans="1:9" s="96" customFormat="1" ht="12.75">
      <c r="A700" s="95"/>
      <c r="E700" s="97"/>
      <c r="G700" s="78"/>
      <c r="H700" s="78"/>
      <c r="I700" s="78"/>
    </row>
    <row r="701" spans="1:9" s="96" customFormat="1" ht="12.75">
      <c r="A701" s="95"/>
      <c r="E701" s="97"/>
      <c r="G701" s="78"/>
      <c r="H701" s="78"/>
      <c r="I701" s="78"/>
    </row>
    <row r="702" spans="1:9" s="96" customFormat="1" ht="12.75">
      <c r="A702" s="95"/>
      <c r="E702" s="97"/>
      <c r="G702" s="78"/>
      <c r="H702" s="78"/>
      <c r="I702" s="78"/>
    </row>
    <row r="703" spans="1:9" s="96" customFormat="1" ht="12.75">
      <c r="A703" s="95"/>
      <c r="E703" s="97"/>
      <c r="G703" s="78"/>
      <c r="H703" s="78"/>
      <c r="I703" s="78"/>
    </row>
    <row r="704" spans="1:9" s="96" customFormat="1" ht="12.75">
      <c r="A704" s="95"/>
      <c r="E704" s="97"/>
      <c r="G704" s="78"/>
      <c r="H704" s="78"/>
      <c r="I704" s="78"/>
    </row>
    <row r="705" spans="1:9" s="96" customFormat="1" ht="12.75">
      <c r="A705" s="95"/>
      <c r="E705" s="97"/>
      <c r="G705" s="78"/>
      <c r="H705" s="78"/>
      <c r="I705" s="78"/>
    </row>
    <row r="706" spans="1:9" s="96" customFormat="1" ht="12.75">
      <c r="A706" s="95"/>
      <c r="E706" s="97"/>
      <c r="G706" s="78"/>
      <c r="H706" s="78"/>
      <c r="I706" s="78"/>
    </row>
    <row r="707" spans="1:9" s="96" customFormat="1" ht="12.75">
      <c r="A707" s="95"/>
      <c r="E707" s="97"/>
      <c r="G707" s="78"/>
      <c r="H707" s="78"/>
      <c r="I707" s="78"/>
    </row>
    <row r="708" spans="1:9" s="96" customFormat="1" ht="12.75">
      <c r="A708" s="95"/>
      <c r="E708" s="97"/>
      <c r="G708" s="78"/>
      <c r="H708" s="78"/>
      <c r="I708" s="78"/>
    </row>
    <row r="709" spans="1:9" s="96" customFormat="1" ht="12.75">
      <c r="A709" s="95"/>
      <c r="E709" s="97"/>
      <c r="G709" s="78"/>
      <c r="H709" s="78"/>
      <c r="I709" s="78"/>
    </row>
    <row r="710" spans="1:9" s="96" customFormat="1" ht="12.75">
      <c r="A710" s="95"/>
      <c r="E710" s="97"/>
      <c r="G710" s="78"/>
      <c r="H710" s="78"/>
      <c r="I710" s="78"/>
    </row>
    <row r="711" spans="1:9" s="96" customFormat="1" ht="12.75">
      <c r="A711" s="95"/>
      <c r="E711" s="97"/>
      <c r="G711" s="78"/>
      <c r="H711" s="78"/>
      <c r="I711" s="78"/>
    </row>
    <row r="712" spans="1:9" s="96" customFormat="1" ht="12.75">
      <c r="A712" s="95"/>
      <c r="E712" s="97"/>
      <c r="G712" s="78"/>
      <c r="H712" s="78"/>
      <c r="I712" s="78"/>
    </row>
    <row r="713" spans="1:9" s="96" customFormat="1" ht="12.75">
      <c r="A713" s="95"/>
      <c r="E713" s="97"/>
      <c r="G713" s="78"/>
      <c r="H713" s="78"/>
      <c r="I713" s="78"/>
    </row>
    <row r="714" spans="1:9" s="96" customFormat="1" ht="12.75">
      <c r="A714" s="95"/>
      <c r="E714" s="97"/>
      <c r="G714" s="78"/>
      <c r="H714" s="78"/>
      <c r="I714" s="78"/>
    </row>
    <row r="715" spans="1:9" s="96" customFormat="1" ht="12.75">
      <c r="A715" s="95"/>
      <c r="E715" s="97"/>
      <c r="G715" s="78"/>
      <c r="H715" s="78"/>
      <c r="I715" s="78"/>
    </row>
    <row r="716" spans="1:9" s="96" customFormat="1" ht="12.75">
      <c r="A716" s="95"/>
      <c r="E716" s="97"/>
      <c r="G716" s="78"/>
      <c r="H716" s="78"/>
      <c r="I716" s="78"/>
    </row>
    <row r="717" spans="1:9" s="96" customFormat="1" ht="12.75">
      <c r="A717" s="95"/>
      <c r="E717" s="97"/>
      <c r="G717" s="78"/>
      <c r="H717" s="78"/>
      <c r="I717" s="78"/>
    </row>
    <row r="718" spans="1:9" s="96" customFormat="1" ht="12.75">
      <c r="A718" s="95"/>
      <c r="E718" s="97"/>
      <c r="G718" s="78"/>
      <c r="H718" s="78"/>
      <c r="I718" s="78"/>
    </row>
    <row r="719" spans="1:9" s="96" customFormat="1" ht="12.75">
      <c r="A719" s="95"/>
      <c r="E719" s="97"/>
      <c r="G719" s="78"/>
      <c r="H719" s="78"/>
      <c r="I719" s="78"/>
    </row>
    <row r="720" spans="1:9" s="96" customFormat="1" ht="12.75">
      <c r="A720" s="95"/>
      <c r="E720" s="97"/>
      <c r="G720" s="78"/>
      <c r="H720" s="78"/>
      <c r="I720" s="78"/>
    </row>
    <row r="721" spans="1:9" s="96" customFormat="1" ht="12.75">
      <c r="A721" s="95"/>
      <c r="E721" s="97"/>
      <c r="G721" s="78"/>
      <c r="H721" s="78"/>
      <c r="I721" s="78"/>
    </row>
    <row r="722" spans="1:9" s="96" customFormat="1" ht="12.75">
      <c r="A722" s="95"/>
      <c r="E722" s="97"/>
      <c r="G722" s="78"/>
      <c r="H722" s="78"/>
      <c r="I722" s="78"/>
    </row>
    <row r="723" spans="1:9" s="96" customFormat="1" ht="12.75">
      <c r="A723" s="95"/>
      <c r="E723" s="97"/>
      <c r="G723" s="78"/>
      <c r="H723" s="78"/>
      <c r="I723" s="78"/>
    </row>
    <row r="724" spans="1:9" s="96" customFormat="1" ht="12.75">
      <c r="A724" s="95"/>
      <c r="E724" s="97"/>
      <c r="G724" s="78"/>
      <c r="H724" s="78"/>
      <c r="I724" s="78"/>
    </row>
    <row r="725" spans="1:9" s="96" customFormat="1" ht="12.75">
      <c r="A725" s="95"/>
      <c r="E725" s="97"/>
      <c r="G725" s="78"/>
      <c r="H725" s="78"/>
      <c r="I725" s="78"/>
    </row>
    <row r="726" spans="1:9" s="96" customFormat="1" ht="12.75">
      <c r="A726" s="95"/>
      <c r="E726" s="97"/>
      <c r="G726" s="78"/>
      <c r="H726" s="78"/>
      <c r="I726" s="78"/>
    </row>
    <row r="727" spans="1:9" s="96" customFormat="1" ht="12.75">
      <c r="A727" s="95"/>
      <c r="E727" s="97"/>
      <c r="G727" s="78"/>
      <c r="H727" s="78"/>
      <c r="I727" s="78"/>
    </row>
    <row r="728" spans="1:9" s="96" customFormat="1" ht="12.75">
      <c r="A728" s="95"/>
      <c r="E728" s="97"/>
      <c r="G728" s="78"/>
      <c r="H728" s="78"/>
      <c r="I728" s="78"/>
    </row>
    <row r="729" spans="1:9" s="96" customFormat="1" ht="12.75">
      <c r="A729" s="95"/>
      <c r="E729" s="97"/>
      <c r="G729" s="78"/>
      <c r="H729" s="78"/>
      <c r="I729" s="78"/>
    </row>
    <row r="730" spans="1:9" s="96" customFormat="1" ht="12.75">
      <c r="A730" s="95"/>
      <c r="E730" s="97"/>
      <c r="G730" s="78"/>
      <c r="H730" s="78"/>
      <c r="I730" s="78"/>
    </row>
    <row r="731" spans="1:9" s="96" customFormat="1" ht="12.75">
      <c r="A731" s="95"/>
      <c r="E731" s="97"/>
      <c r="G731" s="78"/>
      <c r="H731" s="78"/>
      <c r="I731" s="78"/>
    </row>
    <row r="732" spans="1:9" s="96" customFormat="1" ht="12.75">
      <c r="A732" s="95"/>
      <c r="E732" s="97"/>
      <c r="G732" s="78"/>
      <c r="H732" s="78"/>
      <c r="I732" s="78"/>
    </row>
    <row r="733" spans="1:9" s="96" customFormat="1" ht="12.75">
      <c r="A733" s="95"/>
      <c r="E733" s="97"/>
      <c r="G733" s="78"/>
      <c r="H733" s="78"/>
      <c r="I733" s="78"/>
    </row>
    <row r="734" spans="1:9" s="96" customFormat="1" ht="12.75">
      <c r="A734" s="95"/>
      <c r="E734" s="97"/>
      <c r="G734" s="78"/>
      <c r="H734" s="78"/>
      <c r="I734" s="78"/>
    </row>
    <row r="735" spans="1:9" s="96" customFormat="1" ht="12.75">
      <c r="A735" s="95"/>
      <c r="E735" s="97"/>
      <c r="G735" s="78"/>
      <c r="H735" s="78"/>
      <c r="I735" s="78"/>
    </row>
    <row r="736" spans="1:9" s="96" customFormat="1" ht="12.75">
      <c r="A736" s="95"/>
      <c r="E736" s="97"/>
      <c r="G736" s="78"/>
      <c r="H736" s="78"/>
      <c r="I736" s="78"/>
    </row>
    <row r="737" spans="1:9" s="96" customFormat="1" ht="12.75">
      <c r="A737" s="95"/>
      <c r="E737" s="97"/>
      <c r="G737" s="78"/>
      <c r="H737" s="78"/>
      <c r="I737" s="78"/>
    </row>
    <row r="738" spans="1:9" s="96" customFormat="1" ht="12.75">
      <c r="A738" s="95"/>
      <c r="E738" s="97"/>
      <c r="G738" s="78"/>
      <c r="H738" s="78"/>
      <c r="I738" s="78"/>
    </row>
    <row r="739" spans="1:9" s="96" customFormat="1" ht="12.75">
      <c r="A739" s="95"/>
      <c r="E739" s="97"/>
      <c r="G739" s="78"/>
      <c r="H739" s="78"/>
      <c r="I739" s="78"/>
    </row>
    <row r="740" spans="1:9" s="96" customFormat="1" ht="12.75">
      <c r="A740" s="95"/>
      <c r="E740" s="97"/>
      <c r="G740" s="78"/>
      <c r="H740" s="78"/>
      <c r="I740" s="78"/>
    </row>
    <row r="741" spans="1:9" s="96" customFormat="1" ht="12.75">
      <c r="A741" s="95"/>
      <c r="E741" s="97"/>
      <c r="G741" s="78"/>
      <c r="H741" s="78"/>
      <c r="I741" s="78"/>
    </row>
    <row r="742" spans="1:9" s="96" customFormat="1" ht="12.75">
      <c r="A742" s="95"/>
      <c r="E742" s="97"/>
      <c r="G742" s="78"/>
      <c r="H742" s="78"/>
      <c r="I742" s="78"/>
    </row>
    <row r="743" spans="1:9" s="96" customFormat="1" ht="12.75">
      <c r="A743" s="95"/>
      <c r="E743" s="97"/>
      <c r="G743" s="78"/>
      <c r="H743" s="78"/>
      <c r="I743" s="78"/>
    </row>
    <row r="744" spans="1:9" s="96" customFormat="1" ht="12.75">
      <c r="A744" s="95"/>
      <c r="E744" s="97"/>
      <c r="G744" s="78"/>
      <c r="H744" s="78"/>
      <c r="I744" s="78"/>
    </row>
    <row r="745" spans="1:9" s="96" customFormat="1" ht="12.75">
      <c r="A745" s="95"/>
      <c r="E745" s="97"/>
      <c r="G745" s="78"/>
      <c r="H745" s="78"/>
      <c r="I745" s="78"/>
    </row>
    <row r="746" spans="1:9" s="96" customFormat="1" ht="12.75">
      <c r="A746" s="95"/>
      <c r="E746" s="97"/>
      <c r="G746" s="78"/>
      <c r="H746" s="78"/>
      <c r="I746" s="78"/>
    </row>
    <row r="747" spans="1:9" s="96" customFormat="1" ht="12.75">
      <c r="A747" s="95"/>
      <c r="E747" s="97"/>
      <c r="G747" s="78"/>
      <c r="H747" s="78"/>
      <c r="I747" s="78"/>
    </row>
    <row r="748" spans="1:9" s="96" customFormat="1" ht="12.75">
      <c r="A748" s="95"/>
      <c r="E748" s="97"/>
      <c r="G748" s="78"/>
      <c r="H748" s="78"/>
      <c r="I748" s="78"/>
    </row>
    <row r="749" spans="1:9" s="96" customFormat="1" ht="12.75">
      <c r="A749" s="95"/>
      <c r="E749" s="97"/>
      <c r="G749" s="78"/>
      <c r="H749" s="78"/>
      <c r="I749" s="78"/>
    </row>
    <row r="750" spans="1:9" s="96" customFormat="1" ht="12.75">
      <c r="A750" s="95"/>
      <c r="E750" s="97"/>
      <c r="G750" s="78"/>
      <c r="H750" s="78"/>
      <c r="I750" s="78"/>
    </row>
    <row r="751" spans="1:9" s="96" customFormat="1" ht="12.75">
      <c r="A751" s="95"/>
      <c r="E751" s="97"/>
      <c r="G751" s="78"/>
      <c r="H751" s="78"/>
      <c r="I751" s="78"/>
    </row>
    <row r="752" spans="1:9" s="96" customFormat="1" ht="12.75">
      <c r="A752" s="95"/>
      <c r="E752" s="97"/>
      <c r="G752" s="78"/>
      <c r="H752" s="78"/>
      <c r="I752" s="78"/>
    </row>
    <row r="753" spans="1:9" s="96" customFormat="1" ht="12.75">
      <c r="A753" s="95"/>
      <c r="E753" s="97"/>
      <c r="G753" s="78"/>
      <c r="H753" s="78"/>
      <c r="I753" s="78"/>
    </row>
    <row r="754" spans="1:9" s="96" customFormat="1" ht="12.75">
      <c r="A754" s="95"/>
      <c r="E754" s="97"/>
      <c r="G754" s="78"/>
      <c r="H754" s="78"/>
      <c r="I754" s="78"/>
    </row>
    <row r="755" spans="1:9" s="96" customFormat="1" ht="12.75">
      <c r="A755" s="95"/>
      <c r="E755" s="97"/>
      <c r="G755" s="78"/>
      <c r="H755" s="78"/>
      <c r="I755" s="78"/>
    </row>
    <row r="756" spans="1:9" s="96" customFormat="1" ht="12.75">
      <c r="A756" s="95"/>
      <c r="E756" s="97"/>
      <c r="G756" s="78"/>
      <c r="H756" s="78"/>
      <c r="I756" s="78"/>
    </row>
    <row r="757" spans="1:9" s="96" customFormat="1" ht="12.75">
      <c r="A757" s="95"/>
      <c r="E757" s="97"/>
      <c r="G757" s="78"/>
      <c r="H757" s="78"/>
      <c r="I757" s="78"/>
    </row>
    <row r="758" spans="1:9" s="96" customFormat="1" ht="12.75">
      <c r="A758" s="95"/>
      <c r="E758" s="97"/>
      <c r="G758" s="78"/>
      <c r="H758" s="78"/>
      <c r="I758" s="78"/>
    </row>
    <row r="759" spans="1:9" s="96" customFormat="1" ht="12.75">
      <c r="A759" s="95"/>
      <c r="E759" s="97"/>
      <c r="G759" s="78"/>
      <c r="H759" s="78"/>
      <c r="I759" s="78"/>
    </row>
    <row r="760" spans="1:9" s="96" customFormat="1" ht="12.75">
      <c r="A760" s="95"/>
      <c r="E760" s="97"/>
      <c r="G760" s="78"/>
      <c r="H760" s="78"/>
      <c r="I760" s="78"/>
    </row>
    <row r="761" spans="1:9" s="96" customFormat="1" ht="12.75">
      <c r="A761" s="95"/>
      <c r="E761" s="97"/>
      <c r="G761" s="78"/>
      <c r="H761" s="78"/>
      <c r="I761" s="78"/>
    </row>
    <row r="762" spans="1:9" s="96" customFormat="1" ht="12.75">
      <c r="A762" s="95"/>
      <c r="E762" s="97"/>
      <c r="G762" s="78"/>
      <c r="H762" s="78"/>
      <c r="I762" s="78"/>
    </row>
    <row r="763" spans="1:9" s="96" customFormat="1" ht="12.75">
      <c r="A763" s="95"/>
      <c r="E763" s="97"/>
      <c r="G763" s="78"/>
      <c r="H763" s="78"/>
      <c r="I763" s="78"/>
    </row>
    <row r="764" spans="1:9" s="96" customFormat="1" ht="12.75">
      <c r="A764" s="95"/>
      <c r="E764" s="97"/>
      <c r="G764" s="78"/>
      <c r="H764" s="78"/>
      <c r="I764" s="78"/>
    </row>
    <row r="765" spans="1:9" s="96" customFormat="1" ht="12.75">
      <c r="A765" s="95"/>
      <c r="E765" s="97"/>
      <c r="G765" s="78"/>
      <c r="H765" s="78"/>
      <c r="I765" s="78"/>
    </row>
    <row r="766" spans="1:9" s="96" customFormat="1" ht="12.75">
      <c r="A766" s="95"/>
      <c r="E766" s="97"/>
      <c r="G766" s="78"/>
      <c r="H766" s="78"/>
      <c r="I766" s="78"/>
    </row>
    <row r="767" spans="1:9" s="96" customFormat="1" ht="12.75">
      <c r="A767" s="95"/>
      <c r="E767" s="97"/>
      <c r="G767" s="78"/>
      <c r="H767" s="78"/>
      <c r="I767" s="78"/>
    </row>
    <row r="768" spans="1:9" s="96" customFormat="1" ht="12.75">
      <c r="A768" s="95"/>
      <c r="E768" s="97"/>
      <c r="G768" s="78"/>
      <c r="H768" s="78"/>
      <c r="I768" s="78"/>
    </row>
    <row r="769" spans="1:9" s="96" customFormat="1" ht="12.75">
      <c r="A769" s="95"/>
      <c r="E769" s="97"/>
      <c r="G769" s="78"/>
      <c r="H769" s="78"/>
      <c r="I769" s="78"/>
    </row>
    <row r="770" spans="1:9" s="96" customFormat="1" ht="12.75">
      <c r="A770" s="95"/>
      <c r="E770" s="97"/>
      <c r="G770" s="78"/>
      <c r="H770" s="78"/>
      <c r="I770" s="78"/>
    </row>
    <row r="771" spans="1:9" s="96" customFormat="1" ht="12.75">
      <c r="A771" s="95"/>
      <c r="E771" s="97"/>
      <c r="G771" s="78"/>
      <c r="H771" s="78"/>
      <c r="I771" s="78"/>
    </row>
    <row r="772" spans="1:9" s="96" customFormat="1" ht="12.75">
      <c r="A772" s="95"/>
      <c r="E772" s="97"/>
      <c r="G772" s="78"/>
      <c r="H772" s="78"/>
      <c r="I772" s="78"/>
    </row>
    <row r="773" spans="1:9" s="96" customFormat="1" ht="12.75">
      <c r="A773" s="95"/>
      <c r="E773" s="97"/>
      <c r="G773" s="78"/>
      <c r="H773" s="78"/>
      <c r="I773" s="78"/>
    </row>
    <row r="774" spans="1:9" s="96" customFormat="1" ht="12.75">
      <c r="A774" s="95"/>
      <c r="E774" s="97"/>
      <c r="G774" s="78"/>
      <c r="H774" s="78"/>
      <c r="I774" s="78"/>
    </row>
    <row r="775" spans="1:9" s="96" customFormat="1" ht="12.75">
      <c r="A775" s="95"/>
      <c r="E775" s="97"/>
      <c r="G775" s="78"/>
      <c r="H775" s="78"/>
      <c r="I775" s="78"/>
    </row>
    <row r="776" spans="1:9" s="96" customFormat="1" ht="12.75">
      <c r="A776" s="95"/>
      <c r="E776" s="97"/>
      <c r="G776" s="78"/>
      <c r="H776" s="78"/>
      <c r="I776" s="78"/>
    </row>
    <row r="777" spans="1:9" s="96" customFormat="1" ht="12.75">
      <c r="A777" s="95"/>
      <c r="E777" s="97"/>
      <c r="G777" s="78"/>
      <c r="H777" s="78"/>
      <c r="I777" s="78"/>
    </row>
    <row r="778" spans="1:9" s="96" customFormat="1" ht="12.75">
      <c r="A778" s="95"/>
      <c r="E778" s="97"/>
      <c r="G778" s="78"/>
      <c r="H778" s="78"/>
      <c r="I778" s="78"/>
    </row>
    <row r="779" spans="1:9" s="96" customFormat="1" ht="12.75">
      <c r="A779" s="95"/>
      <c r="E779" s="97"/>
      <c r="G779" s="78"/>
      <c r="H779" s="78"/>
      <c r="I779" s="78"/>
    </row>
    <row r="780" spans="1:9" s="96" customFormat="1" ht="12.75">
      <c r="A780" s="95"/>
      <c r="E780" s="97"/>
      <c r="G780" s="78"/>
      <c r="H780" s="78"/>
      <c r="I780" s="78"/>
    </row>
    <row r="781" spans="1:9" s="96" customFormat="1" ht="12.75">
      <c r="A781" s="95"/>
      <c r="E781" s="97"/>
      <c r="G781" s="78"/>
      <c r="H781" s="78"/>
      <c r="I781" s="78"/>
    </row>
    <row r="782" spans="1:9" s="96" customFormat="1" ht="12.75">
      <c r="A782" s="95"/>
      <c r="E782" s="97"/>
      <c r="G782" s="78"/>
      <c r="H782" s="78"/>
      <c r="I782" s="78"/>
    </row>
    <row r="783" spans="1:9" s="96" customFormat="1" ht="12.75">
      <c r="A783" s="95"/>
      <c r="E783" s="97"/>
      <c r="G783" s="78"/>
      <c r="H783" s="78"/>
      <c r="I783" s="78"/>
    </row>
    <row r="784" spans="1:9" s="96" customFormat="1" ht="12.75">
      <c r="A784" s="95"/>
      <c r="E784" s="97"/>
      <c r="G784" s="78"/>
      <c r="H784" s="78"/>
      <c r="I784" s="78"/>
    </row>
    <row r="785" spans="1:9" s="96" customFormat="1" ht="12.75">
      <c r="A785" s="95"/>
      <c r="E785" s="97"/>
      <c r="G785" s="78"/>
      <c r="H785" s="78"/>
      <c r="I785" s="78"/>
    </row>
    <row r="786" spans="1:9" s="96" customFormat="1" ht="12.75">
      <c r="A786" s="95"/>
      <c r="E786" s="97"/>
      <c r="G786" s="78"/>
      <c r="H786" s="78"/>
      <c r="I786" s="78"/>
    </row>
    <row r="787" spans="1:9" s="96" customFormat="1" ht="12.75">
      <c r="A787" s="95"/>
      <c r="E787" s="97"/>
      <c r="G787" s="78"/>
      <c r="H787" s="78"/>
      <c r="I787" s="78"/>
    </row>
    <row r="788" spans="1:9" s="96" customFormat="1" ht="12.75">
      <c r="A788" s="95"/>
      <c r="E788" s="97"/>
      <c r="G788" s="78"/>
      <c r="H788" s="78"/>
      <c r="I788" s="78"/>
    </row>
    <row r="789" spans="1:9" s="96" customFormat="1" ht="12.75">
      <c r="A789" s="95"/>
      <c r="E789" s="97"/>
      <c r="G789" s="78"/>
      <c r="H789" s="78"/>
      <c r="I789" s="78"/>
    </row>
    <row r="790" spans="1:9" s="96" customFormat="1" ht="12.75">
      <c r="A790" s="95"/>
      <c r="E790" s="97"/>
      <c r="G790" s="78"/>
      <c r="H790" s="78"/>
      <c r="I790" s="78"/>
    </row>
    <row r="791" spans="1:9" s="96" customFormat="1" ht="12.75">
      <c r="A791" s="95"/>
      <c r="E791" s="97"/>
      <c r="G791" s="78"/>
      <c r="H791" s="78"/>
      <c r="I791" s="78"/>
    </row>
    <row r="792" spans="1:9" s="96" customFormat="1" ht="12.75">
      <c r="A792" s="95"/>
      <c r="E792" s="97"/>
      <c r="G792" s="78"/>
      <c r="H792" s="78"/>
      <c r="I792" s="78"/>
    </row>
    <row r="793" spans="1:9" s="96" customFormat="1" ht="12.75">
      <c r="A793" s="95"/>
      <c r="E793" s="97"/>
      <c r="G793" s="78"/>
      <c r="H793" s="78"/>
      <c r="I793" s="78"/>
    </row>
    <row r="794" spans="1:9" s="96" customFormat="1" ht="12.75">
      <c r="A794" s="95"/>
      <c r="E794" s="97"/>
      <c r="G794" s="78"/>
      <c r="H794" s="78"/>
      <c r="I794" s="78"/>
    </row>
    <row r="795" spans="1:9" s="96" customFormat="1" ht="12.75">
      <c r="A795" s="95"/>
      <c r="E795" s="97"/>
      <c r="G795" s="78"/>
      <c r="H795" s="78"/>
      <c r="I795" s="78"/>
    </row>
    <row r="796" spans="1:9" s="96" customFormat="1" ht="12.75">
      <c r="A796" s="95"/>
      <c r="E796" s="97"/>
      <c r="G796" s="78"/>
      <c r="H796" s="78"/>
      <c r="I796" s="78"/>
    </row>
    <row r="797" spans="1:9" s="96" customFormat="1" ht="12.75">
      <c r="A797" s="95"/>
      <c r="E797" s="97"/>
      <c r="G797" s="78"/>
      <c r="H797" s="78"/>
      <c r="I797" s="78"/>
    </row>
    <row r="798" spans="1:9" s="96" customFormat="1" ht="12.75">
      <c r="A798" s="95"/>
      <c r="E798" s="97"/>
      <c r="G798" s="78"/>
      <c r="H798" s="78"/>
      <c r="I798" s="78"/>
    </row>
    <row r="799" spans="1:9" s="96" customFormat="1" ht="12.75">
      <c r="A799" s="95"/>
      <c r="E799" s="97"/>
      <c r="G799" s="78"/>
      <c r="H799" s="78"/>
      <c r="I799" s="78"/>
    </row>
    <row r="800" spans="1:9" s="96" customFormat="1" ht="12.75">
      <c r="A800" s="95"/>
      <c r="E800" s="97"/>
      <c r="G800" s="78"/>
      <c r="H800" s="78"/>
      <c r="I800" s="78"/>
    </row>
    <row r="801" spans="1:9" s="96" customFormat="1" ht="12.75">
      <c r="A801" s="95"/>
      <c r="E801" s="97"/>
      <c r="G801" s="78"/>
      <c r="H801" s="78"/>
      <c r="I801" s="78"/>
    </row>
    <row r="802" spans="1:9" s="96" customFormat="1" ht="12.75">
      <c r="A802" s="95"/>
      <c r="E802" s="97"/>
      <c r="G802" s="78"/>
      <c r="H802" s="78"/>
      <c r="I802" s="78"/>
    </row>
    <row r="803" spans="1:9" s="96" customFormat="1" ht="12.75">
      <c r="A803" s="95"/>
      <c r="E803" s="97"/>
      <c r="G803" s="78"/>
      <c r="H803" s="78"/>
      <c r="I803" s="78"/>
    </row>
    <row r="804" spans="1:9" s="96" customFormat="1" ht="12.75">
      <c r="A804" s="95"/>
      <c r="E804" s="97"/>
      <c r="G804" s="78"/>
      <c r="H804" s="78"/>
      <c r="I804" s="78"/>
    </row>
    <row r="805" spans="1:9" s="96" customFormat="1" ht="12.75">
      <c r="A805" s="95"/>
      <c r="E805" s="97"/>
      <c r="G805" s="78"/>
      <c r="H805" s="78"/>
      <c r="I805" s="78"/>
    </row>
    <row r="806" spans="1:9" s="96" customFormat="1" ht="12.75">
      <c r="A806" s="95"/>
      <c r="E806" s="97"/>
      <c r="G806" s="78"/>
      <c r="H806" s="78"/>
      <c r="I806" s="78"/>
    </row>
    <row r="807" spans="1:9" s="96" customFormat="1" ht="12.75">
      <c r="A807" s="95"/>
      <c r="E807" s="97"/>
      <c r="G807" s="78"/>
      <c r="H807" s="78"/>
      <c r="I807" s="78"/>
    </row>
    <row r="808" spans="1:9" s="96" customFormat="1" ht="12.75">
      <c r="A808" s="95"/>
      <c r="E808" s="97"/>
      <c r="G808" s="78"/>
      <c r="H808" s="78"/>
      <c r="I808" s="78"/>
    </row>
    <row r="809" spans="1:9" s="96" customFormat="1" ht="12.75">
      <c r="A809" s="95"/>
      <c r="E809" s="97"/>
      <c r="G809" s="78"/>
      <c r="H809" s="78"/>
      <c r="I809" s="78"/>
    </row>
    <row r="810" spans="1:9" s="96" customFormat="1" ht="12.75">
      <c r="A810" s="95"/>
      <c r="E810" s="97"/>
      <c r="G810" s="78"/>
      <c r="H810" s="78"/>
      <c r="I810" s="78"/>
    </row>
    <row r="811" spans="1:9" s="96" customFormat="1" ht="12.75">
      <c r="A811" s="95"/>
      <c r="E811" s="97"/>
      <c r="G811" s="78"/>
      <c r="H811" s="78"/>
      <c r="I811" s="78"/>
    </row>
    <row r="812" spans="1:9" s="96" customFormat="1" ht="12.75">
      <c r="A812" s="95"/>
      <c r="E812" s="97"/>
      <c r="G812" s="78"/>
      <c r="H812" s="78"/>
      <c r="I812" s="78"/>
    </row>
    <row r="813" spans="1:9" s="96" customFormat="1" ht="12.75">
      <c r="A813" s="95"/>
      <c r="E813" s="97"/>
      <c r="G813" s="78"/>
      <c r="H813" s="78"/>
      <c r="I813" s="78"/>
    </row>
    <row r="814" spans="1:9" s="96" customFormat="1" ht="12.75">
      <c r="A814" s="95"/>
      <c r="E814" s="97"/>
      <c r="G814" s="78"/>
      <c r="H814" s="78"/>
      <c r="I814" s="78"/>
    </row>
    <row r="815" spans="1:9" s="96" customFormat="1" ht="12.75">
      <c r="A815" s="95"/>
      <c r="E815" s="97"/>
      <c r="G815" s="78"/>
      <c r="H815" s="78"/>
      <c r="I815" s="78"/>
    </row>
    <row r="816" spans="1:9" s="96" customFormat="1" ht="12.75">
      <c r="A816" s="95"/>
      <c r="E816" s="97"/>
      <c r="G816" s="78"/>
      <c r="H816" s="78"/>
      <c r="I816" s="78"/>
    </row>
    <row r="817" spans="1:9" s="96" customFormat="1" ht="12.75">
      <c r="A817" s="95"/>
      <c r="E817" s="97"/>
      <c r="G817" s="78"/>
      <c r="H817" s="78"/>
      <c r="I817" s="78"/>
    </row>
    <row r="818" spans="1:9" s="96" customFormat="1" ht="12.75">
      <c r="A818" s="95"/>
      <c r="E818" s="97"/>
      <c r="G818" s="78"/>
      <c r="H818" s="78"/>
      <c r="I818" s="78"/>
    </row>
    <row r="819" spans="1:9" s="96" customFormat="1" ht="12.75">
      <c r="A819" s="95"/>
      <c r="E819" s="97"/>
      <c r="G819" s="78"/>
      <c r="H819" s="78"/>
      <c r="I819" s="78"/>
    </row>
    <row r="820" spans="1:9" s="96" customFormat="1" ht="12.75">
      <c r="A820" s="95"/>
      <c r="E820" s="97"/>
      <c r="G820" s="78"/>
      <c r="H820" s="78"/>
      <c r="I820" s="78"/>
    </row>
    <row r="821" spans="1:9" s="96" customFormat="1" ht="12.75">
      <c r="A821" s="95"/>
      <c r="E821" s="97"/>
      <c r="G821" s="78"/>
      <c r="H821" s="78"/>
      <c r="I821" s="78"/>
    </row>
    <row r="822" spans="1:9" s="96" customFormat="1" ht="12.75">
      <c r="A822" s="95"/>
      <c r="E822" s="97"/>
      <c r="G822" s="78"/>
      <c r="H822" s="78"/>
      <c r="I822" s="78"/>
    </row>
    <row r="823" spans="1:9" s="96" customFormat="1" ht="12.75">
      <c r="A823" s="95"/>
      <c r="E823" s="97"/>
      <c r="G823" s="78"/>
      <c r="H823" s="78"/>
      <c r="I823" s="78"/>
    </row>
    <row r="824" spans="1:9" s="96" customFormat="1" ht="12.75">
      <c r="A824" s="95"/>
      <c r="E824" s="97"/>
      <c r="G824" s="78"/>
      <c r="H824" s="78"/>
      <c r="I824" s="78"/>
    </row>
    <row r="825" spans="1:9" s="96" customFormat="1" ht="12.75">
      <c r="A825" s="95"/>
      <c r="E825" s="97"/>
      <c r="G825" s="78"/>
      <c r="H825" s="78"/>
      <c r="I825" s="78"/>
    </row>
    <row r="826" spans="1:9" s="96" customFormat="1" ht="12.75">
      <c r="A826" s="95"/>
      <c r="E826" s="97"/>
      <c r="G826" s="78"/>
      <c r="H826" s="78"/>
      <c r="I826" s="78"/>
    </row>
    <row r="827" spans="1:9" s="96" customFormat="1" ht="12.75">
      <c r="A827" s="95"/>
      <c r="E827" s="97"/>
      <c r="G827" s="78"/>
      <c r="H827" s="78"/>
      <c r="I827" s="78"/>
    </row>
    <row r="828" spans="1:9" s="96" customFormat="1" ht="12.75">
      <c r="A828" s="95"/>
      <c r="E828" s="97"/>
      <c r="G828" s="78"/>
      <c r="H828" s="78"/>
      <c r="I828" s="78"/>
    </row>
    <row r="829" spans="1:9" s="96" customFormat="1" ht="12.75">
      <c r="A829" s="95"/>
      <c r="E829" s="97"/>
      <c r="G829" s="78"/>
      <c r="H829" s="78"/>
      <c r="I829" s="78"/>
    </row>
    <row r="830" spans="1:9" s="96" customFormat="1" ht="12.75">
      <c r="A830" s="95"/>
      <c r="E830" s="97"/>
      <c r="G830" s="78"/>
      <c r="H830" s="78"/>
      <c r="I830" s="78"/>
    </row>
    <row r="831" spans="1:9" s="96" customFormat="1" ht="12.75">
      <c r="A831" s="95"/>
      <c r="E831" s="97"/>
      <c r="G831" s="78"/>
      <c r="H831" s="78"/>
      <c r="I831" s="78"/>
    </row>
    <row r="832" spans="1:9" s="96" customFormat="1" ht="12.75">
      <c r="A832" s="95"/>
      <c r="E832" s="97"/>
      <c r="G832" s="78"/>
      <c r="H832" s="78"/>
      <c r="I832" s="78"/>
    </row>
    <row r="833" spans="1:9" s="96" customFormat="1" ht="12.75">
      <c r="A833" s="95"/>
      <c r="E833" s="97"/>
      <c r="G833" s="78"/>
      <c r="H833" s="78"/>
      <c r="I833" s="78"/>
    </row>
    <row r="834" spans="1:9" s="96" customFormat="1" ht="12.75">
      <c r="A834" s="95"/>
      <c r="E834" s="97"/>
      <c r="G834" s="78"/>
      <c r="H834" s="78"/>
      <c r="I834" s="78"/>
    </row>
    <row r="835" spans="1:9" s="96" customFormat="1" ht="12.75">
      <c r="A835" s="95"/>
      <c r="E835" s="97"/>
      <c r="G835" s="78"/>
      <c r="H835" s="78"/>
      <c r="I835" s="78"/>
    </row>
    <row r="836" spans="1:9" s="96" customFormat="1" ht="12.75">
      <c r="A836" s="95"/>
      <c r="E836" s="97"/>
      <c r="G836" s="78"/>
      <c r="H836" s="78"/>
      <c r="I836" s="78"/>
    </row>
    <row r="837" spans="1:9" s="96" customFormat="1" ht="12.75">
      <c r="A837" s="95"/>
      <c r="E837" s="97"/>
      <c r="G837" s="78"/>
      <c r="H837" s="78"/>
      <c r="I837" s="78"/>
    </row>
    <row r="838" spans="1:9" s="96" customFormat="1" ht="12.75">
      <c r="A838" s="95"/>
      <c r="E838" s="97"/>
      <c r="G838" s="78"/>
      <c r="H838" s="78"/>
      <c r="I838" s="78"/>
    </row>
    <row r="839" spans="1:9" s="96" customFormat="1" ht="12.75">
      <c r="A839" s="95"/>
      <c r="E839" s="97"/>
      <c r="G839" s="78"/>
      <c r="H839" s="78"/>
      <c r="I839" s="78"/>
    </row>
    <row r="840" spans="1:9" s="96" customFormat="1" ht="12.75">
      <c r="A840" s="95"/>
      <c r="E840" s="97"/>
      <c r="G840" s="78"/>
      <c r="H840" s="78"/>
      <c r="I840" s="78"/>
    </row>
    <row r="841" spans="1:9" s="96" customFormat="1" ht="12.75">
      <c r="A841" s="95"/>
      <c r="E841" s="97"/>
      <c r="G841" s="78"/>
      <c r="H841" s="78"/>
      <c r="I841" s="78"/>
    </row>
    <row r="842" spans="1:9" s="96" customFormat="1" ht="12.75">
      <c r="A842" s="95"/>
      <c r="E842" s="97"/>
      <c r="G842" s="78"/>
      <c r="H842" s="78"/>
      <c r="I842" s="78"/>
    </row>
    <row r="843" spans="1:9" s="96" customFormat="1" ht="12.75">
      <c r="A843" s="95"/>
      <c r="E843" s="97"/>
      <c r="G843" s="78"/>
      <c r="H843" s="78"/>
      <c r="I843" s="78"/>
    </row>
    <row r="844" spans="1:9" s="96" customFormat="1" ht="12.75">
      <c r="A844" s="95"/>
      <c r="E844" s="97"/>
      <c r="G844" s="78"/>
      <c r="H844" s="78"/>
      <c r="I844" s="78"/>
    </row>
    <row r="845" spans="1:9" s="96" customFormat="1" ht="12.75">
      <c r="A845" s="95"/>
      <c r="E845" s="97"/>
      <c r="G845" s="78"/>
      <c r="H845" s="78"/>
      <c r="I845" s="78"/>
    </row>
    <row r="846" spans="1:9" s="96" customFormat="1" ht="12.75">
      <c r="A846" s="95"/>
      <c r="E846" s="97"/>
      <c r="G846" s="78"/>
      <c r="H846" s="78"/>
      <c r="I846" s="78"/>
    </row>
    <row r="847" spans="1:9" s="96" customFormat="1" ht="12.75">
      <c r="A847" s="95"/>
      <c r="E847" s="97"/>
      <c r="G847" s="78"/>
      <c r="H847" s="78"/>
      <c r="I847" s="78"/>
    </row>
    <row r="848" spans="1:9" s="96" customFormat="1" ht="12.75">
      <c r="A848" s="95"/>
      <c r="E848" s="97"/>
      <c r="G848" s="78"/>
      <c r="H848" s="78"/>
      <c r="I848" s="78"/>
    </row>
    <row r="849" spans="1:9" s="96" customFormat="1" ht="12.75">
      <c r="A849" s="95"/>
      <c r="E849" s="97"/>
      <c r="G849" s="78"/>
      <c r="H849" s="78"/>
      <c r="I849" s="78"/>
    </row>
    <row r="850" spans="1:9" s="96" customFormat="1" ht="12.75">
      <c r="A850" s="95"/>
      <c r="E850" s="97"/>
      <c r="G850" s="78"/>
      <c r="H850" s="78"/>
      <c r="I850" s="78"/>
    </row>
    <row r="851" spans="1:9" s="96" customFormat="1" ht="12.75">
      <c r="A851" s="95"/>
      <c r="E851" s="97"/>
      <c r="G851" s="78"/>
      <c r="H851" s="78"/>
      <c r="I851" s="78"/>
    </row>
    <row r="852" spans="1:9" s="96" customFormat="1" ht="12.75">
      <c r="A852" s="95"/>
      <c r="E852" s="97"/>
      <c r="G852" s="78"/>
      <c r="H852" s="78"/>
      <c r="I852" s="78"/>
    </row>
    <row r="853" spans="1:9" s="96" customFormat="1" ht="12.75">
      <c r="A853" s="95"/>
      <c r="E853" s="97"/>
      <c r="G853" s="78"/>
      <c r="H853" s="78"/>
      <c r="I853" s="78"/>
    </row>
    <row r="854" spans="1:9" s="96" customFormat="1" ht="12.75">
      <c r="A854" s="95"/>
      <c r="E854" s="97"/>
      <c r="G854" s="78"/>
      <c r="H854" s="78"/>
      <c r="I854" s="78"/>
    </row>
    <row r="855" spans="1:9" s="96" customFormat="1" ht="12.75">
      <c r="A855" s="95"/>
      <c r="E855" s="97"/>
      <c r="G855" s="78"/>
      <c r="H855" s="78"/>
      <c r="I855" s="78"/>
    </row>
    <row r="856" spans="1:9" s="96" customFormat="1" ht="12.75">
      <c r="A856" s="95"/>
      <c r="E856" s="97"/>
      <c r="G856" s="78"/>
      <c r="H856" s="78"/>
      <c r="I856" s="78"/>
    </row>
    <row r="857" spans="1:9" s="96" customFormat="1" ht="12.75">
      <c r="A857" s="95"/>
      <c r="E857" s="97"/>
      <c r="G857" s="78"/>
      <c r="H857" s="78"/>
      <c r="I857" s="78"/>
    </row>
    <row r="858" spans="1:9" s="96" customFormat="1" ht="12.75">
      <c r="A858" s="95"/>
      <c r="E858" s="97"/>
      <c r="G858" s="78"/>
      <c r="H858" s="78"/>
      <c r="I858" s="78"/>
    </row>
    <row r="859" spans="1:9" s="96" customFormat="1" ht="12.75">
      <c r="A859" s="95"/>
      <c r="E859" s="97"/>
      <c r="G859" s="78"/>
      <c r="H859" s="78"/>
      <c r="I859" s="78"/>
    </row>
    <row r="860" spans="1:9" s="96" customFormat="1" ht="12.75">
      <c r="A860" s="95"/>
      <c r="E860" s="97"/>
      <c r="G860" s="78"/>
      <c r="H860" s="78"/>
      <c r="I860" s="78"/>
    </row>
    <row r="861" spans="1:9" s="96" customFormat="1" ht="12.75">
      <c r="A861" s="95"/>
      <c r="E861" s="97"/>
      <c r="G861" s="78"/>
      <c r="H861" s="78"/>
      <c r="I861" s="78"/>
    </row>
    <row r="862" spans="1:9" s="96" customFormat="1" ht="12.75">
      <c r="A862" s="95"/>
      <c r="E862" s="97"/>
      <c r="G862" s="78"/>
      <c r="H862" s="78"/>
      <c r="I862" s="78"/>
    </row>
    <row r="863" spans="1:9" s="96" customFormat="1" ht="12.75">
      <c r="A863" s="95"/>
      <c r="E863" s="97"/>
      <c r="G863" s="78"/>
      <c r="H863" s="78"/>
      <c r="I863" s="78"/>
    </row>
    <row r="864" spans="1:9" s="96" customFormat="1" ht="12.75">
      <c r="A864" s="95"/>
      <c r="E864" s="97"/>
      <c r="G864" s="78"/>
      <c r="H864" s="78"/>
      <c r="I864" s="78"/>
    </row>
    <row r="865" spans="1:9" s="96" customFormat="1" ht="12.75">
      <c r="A865" s="95"/>
      <c r="E865" s="97"/>
      <c r="G865" s="78"/>
      <c r="H865" s="78"/>
      <c r="I865" s="78"/>
    </row>
    <row r="866" spans="1:9" s="96" customFormat="1" ht="12.75">
      <c r="A866" s="95"/>
      <c r="E866" s="97"/>
      <c r="G866" s="78"/>
      <c r="H866" s="78"/>
      <c r="I866" s="78"/>
    </row>
    <row r="867" spans="1:9" s="96" customFormat="1" ht="12.75">
      <c r="A867" s="95"/>
      <c r="E867" s="97"/>
      <c r="G867" s="78"/>
      <c r="H867" s="78"/>
      <c r="I867" s="78"/>
    </row>
    <row r="868" spans="1:9" s="96" customFormat="1" ht="12.75">
      <c r="A868" s="95"/>
      <c r="E868" s="97"/>
      <c r="G868" s="78"/>
      <c r="H868" s="78"/>
      <c r="I868" s="78"/>
    </row>
    <row r="869" spans="1:9" s="96" customFormat="1" ht="12.75">
      <c r="A869" s="95"/>
      <c r="E869" s="97"/>
      <c r="G869" s="78"/>
      <c r="H869" s="78"/>
      <c r="I869" s="78"/>
    </row>
    <row r="870" spans="1:9" s="96" customFormat="1" ht="12.75">
      <c r="A870" s="95"/>
      <c r="E870" s="97"/>
      <c r="G870" s="78"/>
      <c r="H870" s="78"/>
      <c r="I870" s="78"/>
    </row>
    <row r="871" spans="1:9" s="96" customFormat="1" ht="12.75">
      <c r="A871" s="95"/>
      <c r="E871" s="97"/>
      <c r="G871" s="78"/>
      <c r="H871" s="78"/>
      <c r="I871" s="78"/>
    </row>
    <row r="872" spans="1:9" s="96" customFormat="1" ht="12.75">
      <c r="A872" s="95"/>
      <c r="E872" s="97"/>
      <c r="G872" s="78"/>
      <c r="H872" s="78"/>
      <c r="I872" s="78"/>
    </row>
    <row r="873" spans="1:9" s="96" customFormat="1" ht="12.75">
      <c r="A873" s="95"/>
      <c r="E873" s="97"/>
      <c r="G873" s="78"/>
      <c r="H873" s="78"/>
      <c r="I873" s="78"/>
    </row>
    <row r="874" spans="1:9" s="96" customFormat="1" ht="12.75">
      <c r="A874" s="95"/>
      <c r="E874" s="97"/>
      <c r="G874" s="78"/>
      <c r="H874" s="78"/>
      <c r="I874" s="78"/>
    </row>
    <row r="875" spans="1:9" s="96" customFormat="1" ht="12.75">
      <c r="A875" s="95"/>
      <c r="E875" s="97"/>
      <c r="G875" s="78"/>
      <c r="H875" s="78"/>
      <c r="I875" s="78"/>
    </row>
    <row r="876" spans="1:9" s="96" customFormat="1" ht="12.75">
      <c r="A876" s="95"/>
      <c r="E876" s="97"/>
      <c r="G876" s="78"/>
      <c r="H876" s="78"/>
      <c r="I876" s="78"/>
    </row>
    <row r="877" spans="1:9" s="96" customFormat="1" ht="12.75">
      <c r="A877" s="95"/>
      <c r="E877" s="97"/>
      <c r="G877" s="78"/>
      <c r="H877" s="78"/>
      <c r="I877" s="78"/>
    </row>
    <row r="878" spans="1:9" s="96" customFormat="1" ht="12.75">
      <c r="A878" s="95"/>
      <c r="E878" s="97"/>
      <c r="G878" s="78"/>
      <c r="H878" s="78"/>
      <c r="I878" s="78"/>
    </row>
    <row r="879" spans="1:9" s="96" customFormat="1" ht="12.75">
      <c r="A879" s="95"/>
      <c r="E879" s="97"/>
      <c r="G879" s="78"/>
      <c r="H879" s="78"/>
      <c r="I879" s="78"/>
    </row>
    <row r="880" spans="1:9" s="96" customFormat="1" ht="12.75">
      <c r="A880" s="95"/>
      <c r="E880" s="97"/>
      <c r="G880" s="78"/>
      <c r="H880" s="78"/>
      <c r="I880" s="78"/>
    </row>
    <row r="881" spans="1:9" s="96" customFormat="1" ht="12.75">
      <c r="A881" s="95"/>
      <c r="E881" s="97"/>
      <c r="G881" s="78"/>
      <c r="H881" s="78"/>
      <c r="I881" s="78"/>
    </row>
    <row r="882" spans="1:9" s="96" customFormat="1" ht="12.75">
      <c r="A882" s="95"/>
      <c r="E882" s="97"/>
      <c r="G882" s="78"/>
      <c r="H882" s="78"/>
      <c r="I882" s="78"/>
    </row>
    <row r="883" spans="1:9" s="96" customFormat="1" ht="12.75">
      <c r="A883" s="95"/>
      <c r="E883" s="97"/>
      <c r="G883" s="78"/>
      <c r="H883" s="78"/>
      <c r="I883" s="78"/>
    </row>
    <row r="884" spans="1:9" s="96" customFormat="1" ht="12.75">
      <c r="A884" s="95"/>
      <c r="E884" s="97"/>
      <c r="G884" s="78"/>
      <c r="H884" s="78"/>
      <c r="I884" s="78"/>
    </row>
    <row r="885" spans="1:9" s="96" customFormat="1" ht="12.75">
      <c r="A885" s="95"/>
      <c r="E885" s="97"/>
      <c r="G885" s="78"/>
      <c r="H885" s="78"/>
      <c r="I885" s="78"/>
    </row>
    <row r="886" spans="1:9" s="96" customFormat="1" ht="12.75">
      <c r="A886" s="95"/>
      <c r="E886" s="97"/>
      <c r="G886" s="78"/>
      <c r="H886" s="78"/>
      <c r="I886" s="78"/>
    </row>
    <row r="887" spans="1:9" s="96" customFormat="1" ht="12.75">
      <c r="A887" s="95"/>
      <c r="E887" s="97"/>
      <c r="G887" s="78"/>
      <c r="H887" s="78"/>
      <c r="I887" s="78"/>
    </row>
    <row r="888" spans="1:9" s="96" customFormat="1" ht="12.75">
      <c r="A888" s="95"/>
      <c r="E888" s="97"/>
      <c r="G888" s="78"/>
      <c r="H888" s="78"/>
      <c r="I888" s="78"/>
    </row>
    <row r="889" spans="1:9" s="96" customFormat="1" ht="12.75">
      <c r="A889" s="95"/>
      <c r="E889" s="97"/>
      <c r="G889" s="78"/>
      <c r="H889" s="78"/>
      <c r="I889" s="78"/>
    </row>
    <row r="890" spans="1:9" s="96" customFormat="1" ht="12.75">
      <c r="A890" s="95"/>
      <c r="E890" s="97"/>
      <c r="G890" s="78"/>
      <c r="H890" s="78"/>
      <c r="I890" s="78"/>
    </row>
    <row r="891" spans="1:9" s="96" customFormat="1" ht="12.75">
      <c r="A891" s="95"/>
      <c r="E891" s="97"/>
      <c r="G891" s="78"/>
      <c r="H891" s="78"/>
      <c r="I891" s="78"/>
    </row>
    <row r="892" spans="1:9" s="96" customFormat="1" ht="12.75">
      <c r="A892" s="95"/>
      <c r="E892" s="97"/>
      <c r="G892" s="78"/>
      <c r="H892" s="78"/>
      <c r="I892" s="78"/>
    </row>
    <row r="893" spans="1:9" s="96" customFormat="1" ht="12.75">
      <c r="A893" s="95"/>
      <c r="E893" s="97"/>
      <c r="G893" s="78"/>
      <c r="H893" s="78"/>
      <c r="I893" s="78"/>
    </row>
    <row r="894" spans="1:9" s="96" customFormat="1" ht="12.75">
      <c r="A894" s="95"/>
      <c r="E894" s="97"/>
      <c r="G894" s="78"/>
      <c r="H894" s="78"/>
      <c r="I894" s="78"/>
    </row>
    <row r="895" spans="1:9" s="96" customFormat="1" ht="12.75">
      <c r="A895" s="95"/>
      <c r="E895" s="97"/>
      <c r="G895" s="78"/>
      <c r="H895" s="78"/>
      <c r="I895" s="78"/>
    </row>
    <row r="896" spans="1:9" s="96" customFormat="1" ht="12.75">
      <c r="A896" s="95"/>
      <c r="E896" s="97"/>
      <c r="G896" s="78"/>
      <c r="H896" s="78"/>
      <c r="I896" s="78"/>
    </row>
    <row r="897" spans="1:9" s="96" customFormat="1" ht="12.75">
      <c r="A897" s="95"/>
      <c r="E897" s="97"/>
      <c r="G897" s="78"/>
      <c r="H897" s="78"/>
      <c r="I897" s="78"/>
    </row>
    <row r="898" spans="1:9" s="96" customFormat="1" ht="12.75">
      <c r="A898" s="95"/>
      <c r="E898" s="97"/>
      <c r="G898" s="78"/>
      <c r="H898" s="78"/>
      <c r="I898" s="78"/>
    </row>
    <row r="899" spans="1:9" s="96" customFormat="1" ht="12.75">
      <c r="A899" s="95"/>
      <c r="E899" s="97"/>
      <c r="G899" s="78"/>
      <c r="H899" s="78"/>
      <c r="I899" s="78"/>
    </row>
    <row r="900" spans="1:9" s="96" customFormat="1" ht="12.75">
      <c r="A900" s="95"/>
      <c r="E900" s="97"/>
      <c r="G900" s="78"/>
      <c r="H900" s="78"/>
      <c r="I900" s="78"/>
    </row>
    <row r="901" spans="1:9" s="96" customFormat="1" ht="12.75">
      <c r="A901" s="95"/>
      <c r="E901" s="97"/>
      <c r="G901" s="78"/>
      <c r="H901" s="78"/>
      <c r="I901" s="78"/>
    </row>
    <row r="902" spans="1:9" s="96" customFormat="1" ht="12.75">
      <c r="A902" s="95"/>
      <c r="E902" s="97"/>
      <c r="G902" s="78"/>
      <c r="H902" s="78"/>
      <c r="I902" s="78"/>
    </row>
    <row r="903" spans="1:9" s="96" customFormat="1" ht="12.75">
      <c r="A903" s="95"/>
      <c r="E903" s="97"/>
      <c r="G903" s="78"/>
      <c r="H903" s="78"/>
      <c r="I903" s="78"/>
    </row>
    <row r="904" spans="1:9" s="96" customFormat="1" ht="12.75">
      <c r="A904" s="95"/>
      <c r="E904" s="97"/>
      <c r="G904" s="78"/>
      <c r="H904" s="78"/>
      <c r="I904" s="78"/>
    </row>
    <row r="905" spans="1:9" s="96" customFormat="1" ht="12.75">
      <c r="A905" s="95"/>
      <c r="E905" s="97"/>
      <c r="G905" s="78"/>
      <c r="H905" s="78"/>
      <c r="I905" s="78"/>
    </row>
    <row r="906" spans="1:9" s="96" customFormat="1" ht="12.75">
      <c r="A906" s="95"/>
      <c r="E906" s="97"/>
      <c r="G906" s="78"/>
      <c r="H906" s="78"/>
      <c r="I906" s="78"/>
    </row>
    <row r="907" spans="1:9" s="96" customFormat="1" ht="12.75">
      <c r="A907" s="95"/>
      <c r="E907" s="97"/>
      <c r="G907" s="78"/>
      <c r="H907" s="78"/>
      <c r="I907" s="78"/>
    </row>
    <row r="908" spans="1:9" s="96" customFormat="1" ht="12.75">
      <c r="A908" s="95"/>
      <c r="E908" s="97"/>
      <c r="G908" s="78"/>
      <c r="H908" s="78"/>
      <c r="I908" s="78"/>
    </row>
    <row r="909" spans="1:9" s="96" customFormat="1" ht="12.75">
      <c r="A909" s="95"/>
      <c r="E909" s="97"/>
      <c r="G909" s="78"/>
      <c r="H909" s="78"/>
      <c r="I909" s="78"/>
    </row>
    <row r="910" spans="1:9" s="96" customFormat="1" ht="12.75">
      <c r="A910" s="95"/>
      <c r="E910" s="97"/>
      <c r="G910" s="78"/>
      <c r="H910" s="78"/>
      <c r="I910" s="78"/>
    </row>
    <row r="911" spans="1:9" s="96" customFormat="1" ht="12.75">
      <c r="A911" s="95"/>
      <c r="E911" s="97"/>
      <c r="G911" s="78"/>
      <c r="H911" s="78"/>
      <c r="I911" s="78"/>
    </row>
    <row r="912" spans="1:9" s="96" customFormat="1" ht="12.75">
      <c r="A912" s="95"/>
      <c r="E912" s="97"/>
      <c r="G912" s="78"/>
      <c r="H912" s="78"/>
      <c r="I912" s="78"/>
    </row>
    <row r="913" spans="1:9" s="96" customFormat="1" ht="12.75">
      <c r="A913" s="95"/>
      <c r="E913" s="97"/>
      <c r="G913" s="78"/>
      <c r="H913" s="78"/>
      <c r="I913" s="78"/>
    </row>
    <row r="914" spans="1:9" s="96" customFormat="1" ht="12.75">
      <c r="A914" s="95"/>
      <c r="E914" s="97"/>
      <c r="G914" s="78"/>
      <c r="H914" s="78"/>
      <c r="I914" s="78"/>
    </row>
    <row r="915" spans="1:9" s="96" customFormat="1" ht="12.75">
      <c r="A915" s="95"/>
      <c r="E915" s="97"/>
      <c r="G915" s="78"/>
      <c r="H915" s="78"/>
      <c r="I915" s="78"/>
    </row>
    <row r="916" spans="1:9" s="96" customFormat="1" ht="12.75">
      <c r="A916" s="95"/>
      <c r="E916" s="97"/>
      <c r="G916" s="78"/>
      <c r="H916" s="78"/>
      <c r="I916" s="78"/>
    </row>
    <row r="917" spans="1:9" s="96" customFormat="1" ht="12.75">
      <c r="A917" s="95"/>
      <c r="E917" s="97"/>
      <c r="G917" s="78"/>
      <c r="H917" s="78"/>
      <c r="I917" s="78"/>
    </row>
    <row r="918" spans="1:9" s="96" customFormat="1" ht="12.75">
      <c r="A918" s="95"/>
      <c r="E918" s="97"/>
      <c r="G918" s="78"/>
      <c r="H918" s="78"/>
      <c r="I918" s="78"/>
    </row>
    <row r="919" spans="1:9" s="96" customFormat="1" ht="12.75">
      <c r="A919" s="95"/>
      <c r="E919" s="97"/>
      <c r="G919" s="78"/>
      <c r="H919" s="78"/>
      <c r="I919" s="78"/>
    </row>
    <row r="920" spans="1:9" s="96" customFormat="1" ht="12.75">
      <c r="A920" s="95"/>
      <c r="E920" s="97"/>
      <c r="G920" s="78"/>
      <c r="H920" s="78"/>
      <c r="I920" s="78"/>
    </row>
    <row r="921" spans="1:9" s="96" customFormat="1" ht="12.75">
      <c r="A921" s="95"/>
      <c r="E921" s="97"/>
      <c r="G921" s="78"/>
      <c r="H921" s="78"/>
      <c r="I921" s="78"/>
    </row>
    <row r="922" spans="1:9" s="96" customFormat="1" ht="12.75">
      <c r="A922" s="95"/>
      <c r="E922" s="97"/>
      <c r="G922" s="78"/>
      <c r="H922" s="78"/>
      <c r="I922" s="78"/>
    </row>
    <row r="923" spans="1:9" s="96" customFormat="1" ht="12.75">
      <c r="A923" s="95"/>
      <c r="E923" s="97"/>
      <c r="G923" s="78"/>
      <c r="H923" s="78"/>
      <c r="I923" s="78"/>
    </row>
    <row r="924" spans="1:9" s="96" customFormat="1" ht="12.75">
      <c r="A924" s="95"/>
      <c r="E924" s="97"/>
      <c r="G924" s="78"/>
      <c r="H924" s="78"/>
      <c r="I924" s="78"/>
    </row>
    <row r="925" spans="1:9" s="96" customFormat="1" ht="12.75">
      <c r="A925" s="95"/>
      <c r="E925" s="97"/>
      <c r="G925" s="78"/>
      <c r="H925" s="78"/>
      <c r="I925" s="78"/>
    </row>
    <row r="926" spans="1:9" s="96" customFormat="1" ht="12.75">
      <c r="A926" s="95"/>
      <c r="E926" s="97"/>
      <c r="G926" s="78"/>
      <c r="H926" s="78"/>
      <c r="I926" s="78"/>
    </row>
    <row r="927" spans="1:9" s="96" customFormat="1" ht="12.75">
      <c r="A927" s="95"/>
      <c r="E927" s="97"/>
      <c r="G927" s="78"/>
      <c r="H927" s="78"/>
      <c r="I927" s="78"/>
    </row>
    <row r="928" spans="1:9" s="96" customFormat="1" ht="12.75">
      <c r="A928" s="95"/>
      <c r="E928" s="97"/>
      <c r="G928" s="78"/>
      <c r="H928" s="78"/>
      <c r="I928" s="78"/>
    </row>
    <row r="929" spans="1:9" s="96" customFormat="1" ht="12.75">
      <c r="A929" s="95"/>
      <c r="E929" s="97"/>
      <c r="G929" s="78"/>
      <c r="H929" s="78"/>
      <c r="I929" s="78"/>
    </row>
    <row r="930" spans="1:9" s="96" customFormat="1" ht="12.75">
      <c r="A930" s="95"/>
      <c r="E930" s="97"/>
      <c r="G930" s="78"/>
      <c r="H930" s="78"/>
      <c r="I930" s="78"/>
    </row>
    <row r="931" spans="1:9" s="96" customFormat="1" ht="12.75">
      <c r="A931" s="95"/>
      <c r="E931" s="97"/>
      <c r="G931" s="78"/>
      <c r="H931" s="78"/>
      <c r="I931" s="78"/>
    </row>
    <row r="932" spans="1:9" s="96" customFormat="1" ht="12.75">
      <c r="A932" s="95"/>
      <c r="E932" s="97"/>
      <c r="G932" s="78"/>
      <c r="H932" s="78"/>
      <c r="I932" s="78"/>
    </row>
    <row r="933" spans="1:9" s="96" customFormat="1" ht="12.75">
      <c r="A933" s="95"/>
      <c r="E933" s="97"/>
      <c r="G933" s="78"/>
      <c r="H933" s="78"/>
      <c r="I933" s="78"/>
    </row>
    <row r="934" spans="1:9" s="96" customFormat="1" ht="12.75">
      <c r="A934" s="95"/>
      <c r="E934" s="97"/>
      <c r="G934" s="78"/>
      <c r="H934" s="78"/>
      <c r="I934" s="78"/>
    </row>
    <row r="935" spans="1:9" s="96" customFormat="1" ht="12.75">
      <c r="A935" s="95"/>
      <c r="E935" s="97"/>
      <c r="G935" s="78"/>
      <c r="H935" s="78"/>
      <c r="I935" s="78"/>
    </row>
    <row r="936" spans="1:9" s="96" customFormat="1" ht="12.75">
      <c r="A936" s="95"/>
      <c r="E936" s="97"/>
      <c r="G936" s="78"/>
      <c r="H936" s="78"/>
      <c r="I936" s="78"/>
    </row>
    <row r="937" spans="1:9" s="96" customFormat="1" ht="12.75">
      <c r="A937" s="95"/>
      <c r="E937" s="97"/>
      <c r="G937" s="78"/>
      <c r="H937" s="78"/>
      <c r="I937" s="78"/>
    </row>
    <row r="938" spans="1:9" s="96" customFormat="1" ht="12.75">
      <c r="A938" s="95"/>
      <c r="E938" s="97"/>
      <c r="G938" s="78"/>
      <c r="H938" s="78"/>
      <c r="I938" s="78"/>
    </row>
    <row r="939" spans="1:9" s="96" customFormat="1" ht="12.75">
      <c r="A939" s="95"/>
      <c r="E939" s="97"/>
      <c r="G939" s="78"/>
      <c r="H939" s="78"/>
      <c r="I939" s="78"/>
    </row>
    <row r="940" spans="1:9" s="96" customFormat="1" ht="12.75">
      <c r="A940" s="95"/>
      <c r="E940" s="97"/>
      <c r="G940" s="78"/>
      <c r="H940" s="78"/>
      <c r="I940" s="78"/>
    </row>
    <row r="941" spans="1:9" s="96" customFormat="1" ht="12.75">
      <c r="A941" s="95"/>
      <c r="E941" s="97"/>
      <c r="G941" s="78"/>
      <c r="H941" s="78"/>
      <c r="I941" s="78"/>
    </row>
    <row r="942" spans="1:9" s="96" customFormat="1" ht="12.75">
      <c r="A942" s="95"/>
      <c r="E942" s="97"/>
      <c r="G942" s="78"/>
      <c r="H942" s="78"/>
      <c r="I942" s="78"/>
    </row>
    <row r="943" spans="1:9" s="96" customFormat="1" ht="12.75">
      <c r="A943" s="95"/>
      <c r="E943" s="97"/>
      <c r="G943" s="78"/>
      <c r="H943" s="78"/>
      <c r="I943" s="78"/>
    </row>
    <row r="944" spans="1:9" s="96" customFormat="1" ht="12.75">
      <c r="A944" s="95"/>
      <c r="E944" s="97"/>
      <c r="G944" s="78"/>
      <c r="H944" s="78"/>
      <c r="I944" s="78"/>
    </row>
    <row r="945" spans="1:9" s="96" customFormat="1" ht="12.75">
      <c r="A945" s="95"/>
      <c r="E945" s="97"/>
      <c r="G945" s="78"/>
      <c r="H945" s="78"/>
      <c r="I945" s="78"/>
    </row>
    <row r="946" spans="1:9" s="96" customFormat="1" ht="12.75">
      <c r="A946" s="95"/>
      <c r="E946" s="97"/>
      <c r="G946" s="78"/>
      <c r="H946" s="78"/>
      <c r="I946" s="78"/>
    </row>
    <row r="947" spans="1:9" s="96" customFormat="1" ht="12.75">
      <c r="A947" s="95"/>
      <c r="E947" s="97"/>
      <c r="G947" s="78"/>
      <c r="H947" s="78"/>
      <c r="I947" s="78"/>
    </row>
    <row r="948" spans="1:9" s="96" customFormat="1" ht="12.75">
      <c r="A948" s="95"/>
      <c r="E948" s="97"/>
      <c r="G948" s="78"/>
      <c r="H948" s="78"/>
      <c r="I948" s="78"/>
    </row>
    <row r="949" spans="1:9" s="96" customFormat="1" ht="12.75">
      <c r="A949" s="95"/>
      <c r="E949" s="97"/>
      <c r="G949" s="78"/>
      <c r="H949" s="78"/>
      <c r="I949" s="78"/>
    </row>
    <row r="950" spans="1:9" s="96" customFormat="1" ht="12.75">
      <c r="A950" s="95"/>
      <c r="E950" s="97"/>
      <c r="G950" s="78"/>
      <c r="H950" s="78"/>
      <c r="I950" s="78"/>
    </row>
    <row r="951" spans="1:9" s="96" customFormat="1" ht="12.75">
      <c r="A951" s="95"/>
      <c r="E951" s="97"/>
      <c r="G951" s="78"/>
      <c r="H951" s="78"/>
      <c r="I951" s="78"/>
    </row>
    <row r="952" spans="1:9" s="96" customFormat="1" ht="12.75">
      <c r="A952" s="95"/>
      <c r="E952" s="97"/>
      <c r="G952" s="78"/>
      <c r="H952" s="78"/>
      <c r="I952" s="78"/>
    </row>
    <row r="953" spans="1:9" s="96" customFormat="1" ht="12.75">
      <c r="A953" s="95"/>
      <c r="E953" s="97"/>
      <c r="G953" s="78"/>
      <c r="H953" s="78"/>
      <c r="I953" s="78"/>
    </row>
    <row r="954" spans="1:9" s="96" customFormat="1" ht="12.75">
      <c r="A954" s="95"/>
      <c r="E954" s="97"/>
      <c r="G954" s="78"/>
      <c r="H954" s="78"/>
      <c r="I954" s="78"/>
    </row>
    <row r="955" spans="1:9" s="96" customFormat="1" ht="12.75">
      <c r="A955" s="95"/>
      <c r="E955" s="97"/>
      <c r="G955" s="78"/>
      <c r="H955" s="78"/>
      <c r="I955" s="78"/>
    </row>
    <row r="956" spans="1:9" s="96" customFormat="1" ht="12.75">
      <c r="A956" s="95"/>
      <c r="E956" s="97"/>
      <c r="G956" s="78"/>
      <c r="H956" s="78"/>
      <c r="I956" s="78"/>
    </row>
    <row r="957" spans="1:9" s="96" customFormat="1" ht="12.75">
      <c r="A957" s="95"/>
      <c r="E957" s="97"/>
      <c r="G957" s="78"/>
      <c r="H957" s="78"/>
      <c r="I957" s="78"/>
    </row>
    <row r="958" spans="1:9" s="96" customFormat="1" ht="12.75">
      <c r="A958" s="95"/>
      <c r="E958" s="97"/>
      <c r="G958" s="78"/>
      <c r="H958" s="78"/>
      <c r="I958" s="78"/>
    </row>
    <row r="959" spans="1:9" s="96" customFormat="1" ht="12.75">
      <c r="A959" s="95"/>
      <c r="E959" s="97"/>
      <c r="G959" s="78"/>
      <c r="H959" s="78"/>
      <c r="I959" s="78"/>
    </row>
    <row r="960" spans="1:9" s="96" customFormat="1" ht="12.75">
      <c r="A960" s="95"/>
      <c r="E960" s="97"/>
      <c r="G960" s="78"/>
      <c r="H960" s="78"/>
      <c r="I960" s="78"/>
    </row>
    <row r="961" spans="1:9" s="96" customFormat="1" ht="12.75">
      <c r="A961" s="95"/>
      <c r="E961" s="97"/>
      <c r="G961" s="78"/>
      <c r="H961" s="78"/>
      <c r="I961" s="78"/>
    </row>
    <row r="962" spans="1:9" s="96" customFormat="1" ht="12.75">
      <c r="A962" s="95"/>
      <c r="E962" s="97"/>
      <c r="G962" s="78"/>
      <c r="H962" s="78"/>
      <c r="I962" s="78"/>
    </row>
    <row r="963" spans="1:9" s="96" customFormat="1" ht="12.75">
      <c r="A963" s="95"/>
      <c r="E963" s="97"/>
      <c r="G963" s="78"/>
      <c r="H963" s="78"/>
      <c r="I963" s="78"/>
    </row>
    <row r="964" spans="1:9" s="96" customFormat="1" ht="12.75">
      <c r="A964" s="95"/>
      <c r="E964" s="97"/>
      <c r="G964" s="78"/>
      <c r="H964" s="78"/>
      <c r="I964" s="78"/>
    </row>
    <row r="965" spans="1:9" s="96" customFormat="1" ht="12.75">
      <c r="A965" s="95"/>
      <c r="E965" s="97"/>
      <c r="G965" s="78"/>
      <c r="H965" s="78"/>
      <c r="I965" s="78"/>
    </row>
    <row r="966" spans="1:9" s="96" customFormat="1" ht="12.75">
      <c r="A966" s="95"/>
      <c r="E966" s="97"/>
      <c r="G966" s="78"/>
      <c r="H966" s="78"/>
      <c r="I966" s="78"/>
    </row>
    <row r="967" spans="1:9" s="96" customFormat="1" ht="12.75">
      <c r="A967" s="95"/>
      <c r="E967" s="97"/>
      <c r="G967" s="78"/>
      <c r="H967" s="78"/>
      <c r="I967" s="78"/>
    </row>
    <row r="968" spans="1:9" s="96" customFormat="1" ht="12.75">
      <c r="A968" s="95"/>
      <c r="E968" s="97"/>
      <c r="G968" s="78"/>
      <c r="H968" s="78"/>
      <c r="I968" s="78"/>
    </row>
    <row r="969" spans="1:9" s="96" customFormat="1" ht="12.75">
      <c r="A969" s="95"/>
      <c r="E969" s="97"/>
      <c r="G969" s="78"/>
      <c r="H969" s="78"/>
      <c r="I969" s="78"/>
    </row>
    <row r="970" spans="1:9" s="96" customFormat="1" ht="12.75">
      <c r="A970" s="95"/>
      <c r="E970" s="97"/>
      <c r="G970" s="78"/>
      <c r="H970" s="78"/>
      <c r="I970" s="78"/>
    </row>
    <row r="971" spans="1:9" s="96" customFormat="1" ht="12.75">
      <c r="A971" s="95"/>
      <c r="E971" s="97"/>
      <c r="G971" s="78"/>
      <c r="H971" s="78"/>
      <c r="I971" s="78"/>
    </row>
    <row r="972" spans="1:9" s="96" customFormat="1" ht="12.75">
      <c r="A972" s="95"/>
      <c r="E972" s="97"/>
      <c r="G972" s="78"/>
      <c r="H972" s="78"/>
      <c r="I972" s="78"/>
    </row>
    <row r="973" spans="1:9" s="96" customFormat="1" ht="12.75">
      <c r="A973" s="95"/>
      <c r="E973" s="97"/>
      <c r="G973" s="78"/>
      <c r="H973" s="78"/>
      <c r="I973" s="78"/>
    </row>
    <row r="974" spans="1:9" s="96" customFormat="1" ht="12.75">
      <c r="A974" s="95"/>
      <c r="E974" s="97"/>
      <c r="G974" s="78"/>
      <c r="H974" s="78"/>
      <c r="I974" s="78"/>
    </row>
    <row r="975" spans="1:9" s="96" customFormat="1" ht="12.75">
      <c r="A975" s="95"/>
      <c r="E975" s="97"/>
      <c r="G975" s="78"/>
      <c r="H975" s="78"/>
      <c r="I975" s="78"/>
    </row>
    <row r="976" spans="1:9" s="96" customFormat="1" ht="12.75">
      <c r="A976" s="95"/>
      <c r="E976" s="97"/>
      <c r="G976" s="78"/>
      <c r="H976" s="78"/>
      <c r="I976" s="78"/>
    </row>
    <row r="977" spans="1:9" s="96" customFormat="1" ht="12.75">
      <c r="A977" s="95"/>
      <c r="E977" s="97"/>
      <c r="G977" s="78"/>
      <c r="H977" s="78"/>
      <c r="I977" s="78"/>
    </row>
    <row r="978" spans="1:9" s="96" customFormat="1" ht="12.75">
      <c r="A978" s="95"/>
      <c r="E978" s="97"/>
      <c r="G978" s="78"/>
      <c r="H978" s="78"/>
      <c r="I978" s="78"/>
    </row>
    <row r="979" spans="1:9" s="96" customFormat="1" ht="12.75">
      <c r="A979" s="95"/>
      <c r="E979" s="97"/>
      <c r="G979" s="78"/>
      <c r="H979" s="78"/>
      <c r="I979" s="78"/>
    </row>
    <row r="980" spans="1:9" s="96" customFormat="1" ht="12.75">
      <c r="A980" s="95"/>
      <c r="E980" s="97"/>
      <c r="G980" s="78"/>
      <c r="H980" s="78"/>
      <c r="I980" s="78"/>
    </row>
    <row r="981" spans="1:9" s="96" customFormat="1" ht="12.75">
      <c r="A981" s="95"/>
      <c r="E981" s="97"/>
      <c r="G981" s="78"/>
      <c r="H981" s="78"/>
      <c r="I981" s="78"/>
    </row>
    <row r="982" spans="1:9" s="96" customFormat="1" ht="12.75">
      <c r="A982" s="95"/>
      <c r="E982" s="97"/>
      <c r="G982" s="78"/>
      <c r="H982" s="78"/>
      <c r="I982" s="78"/>
    </row>
    <row r="983" spans="1:9" s="96" customFormat="1" ht="12.75">
      <c r="A983" s="95"/>
      <c r="E983" s="97"/>
      <c r="G983" s="78"/>
      <c r="H983" s="78"/>
      <c r="I983" s="78"/>
    </row>
    <row r="984" spans="1:9" s="96" customFormat="1" ht="12.75">
      <c r="A984" s="95"/>
      <c r="E984" s="97"/>
      <c r="G984" s="78"/>
      <c r="H984" s="78"/>
      <c r="I984" s="78"/>
    </row>
    <row r="985" spans="1:9" s="96" customFormat="1" ht="12.75">
      <c r="A985" s="95"/>
      <c r="E985" s="97"/>
      <c r="G985" s="78"/>
      <c r="H985" s="78"/>
      <c r="I985" s="78"/>
    </row>
    <row r="986" spans="1:9" s="96" customFormat="1" ht="12.75">
      <c r="A986" s="95"/>
      <c r="E986" s="97"/>
      <c r="G986" s="78"/>
      <c r="H986" s="78"/>
      <c r="I986" s="78"/>
    </row>
    <row r="987" spans="1:9" s="96" customFormat="1" ht="12.75">
      <c r="A987" s="95"/>
      <c r="E987" s="97"/>
      <c r="G987" s="78"/>
      <c r="H987" s="78"/>
      <c r="I987" s="78"/>
    </row>
    <row r="988" spans="1:9" s="96" customFormat="1" ht="12.75">
      <c r="A988" s="95"/>
      <c r="E988" s="97"/>
      <c r="G988" s="78"/>
      <c r="H988" s="78"/>
      <c r="I988" s="78"/>
    </row>
    <row r="989" spans="1:9" s="96" customFormat="1" ht="12.75">
      <c r="A989" s="95"/>
      <c r="E989" s="97"/>
      <c r="G989" s="78"/>
      <c r="H989" s="78"/>
      <c r="I989" s="78"/>
    </row>
    <row r="990" spans="1:9" s="96" customFormat="1" ht="12.75">
      <c r="A990" s="95"/>
      <c r="E990" s="97"/>
      <c r="G990" s="78"/>
      <c r="H990" s="78"/>
      <c r="I990" s="78"/>
    </row>
    <row r="991" spans="1:9" s="96" customFormat="1" ht="12.75">
      <c r="A991" s="95"/>
      <c r="E991" s="97"/>
      <c r="G991" s="78"/>
      <c r="H991" s="78"/>
      <c r="I991" s="78"/>
    </row>
    <row r="992" spans="1:9" s="96" customFormat="1" ht="12.75">
      <c r="A992" s="95"/>
      <c r="E992" s="97"/>
      <c r="G992" s="78"/>
      <c r="H992" s="78"/>
      <c r="I992" s="78"/>
    </row>
    <row r="993" spans="1:9" s="96" customFormat="1" ht="12.75">
      <c r="A993" s="95"/>
      <c r="E993" s="97"/>
      <c r="G993" s="78"/>
      <c r="H993" s="78"/>
      <c r="I993" s="78"/>
    </row>
    <row r="994" spans="1:9" s="96" customFormat="1" ht="12.75">
      <c r="A994" s="95"/>
      <c r="E994" s="97"/>
      <c r="G994" s="78"/>
      <c r="H994" s="78"/>
      <c r="I994" s="78"/>
    </row>
    <row r="995" spans="1:9" s="96" customFormat="1" ht="12.75">
      <c r="A995" s="95"/>
      <c r="E995" s="97"/>
      <c r="G995" s="78"/>
      <c r="H995" s="78"/>
      <c r="I995" s="78"/>
    </row>
    <row r="996" spans="1:9" s="96" customFormat="1" ht="12.75">
      <c r="A996" s="95"/>
      <c r="E996" s="97"/>
      <c r="G996" s="78"/>
      <c r="H996" s="78"/>
      <c r="I996" s="78"/>
    </row>
    <row r="997" spans="1:9" s="96" customFormat="1" ht="12.75">
      <c r="A997" s="95"/>
      <c r="E997" s="97"/>
      <c r="G997" s="78"/>
      <c r="H997" s="78"/>
      <c r="I997" s="78"/>
    </row>
    <row r="998" spans="1:9" s="96" customFormat="1" ht="12.75">
      <c r="A998" s="95"/>
      <c r="E998" s="97"/>
      <c r="G998" s="78"/>
      <c r="H998" s="78"/>
      <c r="I998" s="78"/>
    </row>
    <row r="999" spans="1:9" s="96" customFormat="1" ht="12.75">
      <c r="A999" s="95"/>
      <c r="E999" s="97"/>
      <c r="G999" s="78"/>
      <c r="H999" s="78"/>
      <c r="I999" s="78"/>
    </row>
    <row r="1000" spans="1:9" s="96" customFormat="1" ht="12.75">
      <c r="A1000" s="95"/>
      <c r="E1000" s="97"/>
      <c r="G1000" s="78"/>
      <c r="H1000" s="78"/>
      <c r="I1000" s="78"/>
    </row>
    <row r="1001" spans="1:9" s="96" customFormat="1" ht="12.75">
      <c r="A1001" s="95"/>
      <c r="E1001" s="97"/>
      <c r="G1001" s="78"/>
      <c r="H1001" s="78"/>
      <c r="I1001" s="78"/>
    </row>
    <row r="1002" spans="1:9" s="96" customFormat="1" ht="12.75">
      <c r="A1002" s="95"/>
      <c r="E1002" s="97"/>
      <c r="G1002" s="78"/>
      <c r="H1002" s="78"/>
      <c r="I1002" s="78"/>
    </row>
    <row r="1003" spans="1:9" s="96" customFormat="1" ht="12.75">
      <c r="A1003" s="95"/>
      <c r="E1003" s="97"/>
      <c r="G1003" s="78"/>
      <c r="H1003" s="78"/>
      <c r="I1003" s="78"/>
    </row>
    <row r="1004" spans="1:9" s="96" customFormat="1" ht="12.75">
      <c r="A1004" s="95"/>
      <c r="E1004" s="97"/>
      <c r="G1004" s="78"/>
      <c r="H1004" s="78"/>
      <c r="I1004" s="78"/>
    </row>
    <row r="1005" spans="1:9" s="96" customFormat="1" ht="12.75">
      <c r="A1005" s="95"/>
      <c r="E1005" s="97"/>
      <c r="G1005" s="78"/>
      <c r="H1005" s="78"/>
      <c r="I1005" s="78"/>
    </row>
    <row r="1006" spans="1:9" s="96" customFormat="1" ht="12.75">
      <c r="A1006" s="95"/>
      <c r="E1006" s="97"/>
      <c r="G1006" s="78"/>
      <c r="H1006" s="78"/>
      <c r="I1006" s="78"/>
    </row>
    <row r="1007" spans="1:9" s="96" customFormat="1" ht="12.75">
      <c r="A1007" s="95"/>
      <c r="E1007" s="97"/>
      <c r="G1007" s="78"/>
      <c r="H1007" s="78"/>
      <c r="I1007" s="78"/>
    </row>
    <row r="1008" spans="1:9" s="96" customFormat="1" ht="12.75">
      <c r="A1008" s="95"/>
      <c r="E1008" s="97"/>
      <c r="G1008" s="78"/>
      <c r="H1008" s="78"/>
      <c r="I1008" s="78"/>
    </row>
    <row r="1009" spans="1:9" s="96" customFormat="1" ht="12.75">
      <c r="A1009" s="95"/>
      <c r="E1009" s="97"/>
      <c r="G1009" s="78"/>
      <c r="H1009" s="78"/>
      <c r="I1009" s="78"/>
    </row>
    <row r="1010" spans="1:9" s="96" customFormat="1" ht="12.75">
      <c r="A1010" s="95"/>
      <c r="E1010" s="97"/>
      <c r="G1010" s="78"/>
      <c r="H1010" s="78"/>
      <c r="I1010" s="78"/>
    </row>
    <row r="1011" spans="1:9" s="96" customFormat="1" ht="12.75">
      <c r="A1011" s="95"/>
      <c r="E1011" s="97"/>
      <c r="G1011" s="78"/>
      <c r="H1011" s="78"/>
      <c r="I1011" s="78"/>
    </row>
    <row r="1012" spans="1:9" s="96" customFormat="1" ht="12.75">
      <c r="A1012" s="95"/>
      <c r="E1012" s="97"/>
      <c r="G1012" s="78"/>
      <c r="H1012" s="78"/>
      <c r="I1012" s="78"/>
    </row>
    <row r="1013" spans="1:9" s="96" customFormat="1" ht="12.75">
      <c r="A1013" s="95"/>
      <c r="E1013" s="97"/>
      <c r="G1013" s="78"/>
      <c r="H1013" s="78"/>
      <c r="I1013" s="78"/>
    </row>
    <row r="1014" spans="1:9" s="96" customFormat="1" ht="12.75">
      <c r="A1014" s="95"/>
      <c r="E1014" s="97"/>
      <c r="G1014" s="78"/>
      <c r="H1014" s="78"/>
      <c r="I1014" s="78"/>
    </row>
    <row r="1015" spans="1:9" s="96" customFormat="1" ht="12.75">
      <c r="A1015" s="95"/>
      <c r="E1015" s="97"/>
      <c r="G1015" s="78"/>
      <c r="H1015" s="78"/>
      <c r="I1015" s="78"/>
    </row>
    <row r="1016" spans="1:9" s="96" customFormat="1" ht="12.75">
      <c r="A1016" s="95"/>
      <c r="E1016" s="97"/>
      <c r="G1016" s="78"/>
      <c r="H1016" s="78"/>
      <c r="I1016" s="78"/>
    </row>
    <row r="1017" spans="1:9" s="96" customFormat="1" ht="12.75">
      <c r="A1017" s="95"/>
      <c r="E1017" s="97"/>
      <c r="G1017" s="78"/>
      <c r="H1017" s="78"/>
      <c r="I1017" s="78"/>
    </row>
    <row r="1018" spans="1:9" s="96" customFormat="1" ht="12.75">
      <c r="A1018" s="95"/>
      <c r="E1018" s="97"/>
      <c r="G1018" s="78"/>
      <c r="H1018" s="78"/>
      <c r="I1018" s="78"/>
    </row>
    <row r="1019" spans="1:9" s="96" customFormat="1" ht="12.75">
      <c r="A1019" s="95"/>
      <c r="E1019" s="97"/>
      <c r="G1019" s="78"/>
      <c r="H1019" s="78"/>
      <c r="I1019" s="78"/>
    </row>
    <row r="1020" spans="1:9" s="96" customFormat="1" ht="12.75">
      <c r="A1020" s="95"/>
      <c r="E1020" s="97"/>
      <c r="G1020" s="78"/>
      <c r="H1020" s="78"/>
      <c r="I1020" s="78"/>
    </row>
    <row r="1021" spans="1:9" s="96" customFormat="1" ht="12.75">
      <c r="A1021" s="95"/>
      <c r="E1021" s="97"/>
      <c r="G1021" s="78"/>
      <c r="H1021" s="78"/>
      <c r="I1021" s="78"/>
    </row>
    <row r="1022" spans="1:9" s="96" customFormat="1" ht="12.75">
      <c r="A1022" s="95"/>
      <c r="E1022" s="97"/>
      <c r="G1022" s="78"/>
      <c r="H1022" s="78"/>
      <c r="I1022" s="78"/>
    </row>
    <row r="1023" spans="1:9" s="96" customFormat="1" ht="12.75">
      <c r="A1023" s="95"/>
      <c r="E1023" s="97"/>
      <c r="G1023" s="78"/>
      <c r="H1023" s="78"/>
      <c r="I1023" s="78"/>
    </row>
    <row r="1024" spans="1:9" s="96" customFormat="1" ht="12.75">
      <c r="A1024" s="95"/>
      <c r="E1024" s="97"/>
      <c r="G1024" s="78"/>
      <c r="H1024" s="78"/>
      <c r="I1024" s="78"/>
    </row>
    <row r="1025" spans="1:9" s="96" customFormat="1" ht="12.75">
      <c r="A1025" s="95"/>
      <c r="E1025" s="97"/>
      <c r="G1025" s="78"/>
      <c r="H1025" s="78"/>
      <c r="I1025" s="78"/>
    </row>
    <row r="1026" spans="1:9" s="96" customFormat="1" ht="12.75">
      <c r="A1026" s="95"/>
      <c r="E1026" s="97"/>
      <c r="G1026" s="78"/>
      <c r="H1026" s="78"/>
      <c r="I1026" s="78"/>
    </row>
    <row r="1027" spans="1:9" s="96" customFormat="1" ht="12.75">
      <c r="A1027" s="95"/>
      <c r="E1027" s="97"/>
      <c r="G1027" s="78"/>
      <c r="H1027" s="78"/>
      <c r="I1027" s="78"/>
    </row>
    <row r="1028" spans="1:9" ht="12.75">
      <c r="A1028" s="52"/>
      <c r="F1028" s="94"/>
    </row>
    <row r="1029" spans="1:9" ht="12.75">
      <c r="A1029" s="52"/>
    </row>
    <row r="1030" spans="1:9" ht="12.75">
      <c r="A1030" s="52"/>
    </row>
    <row r="1031" spans="1:9" ht="12.75">
      <c r="A1031" s="52"/>
    </row>
    <row r="1032" spans="1:9" ht="12.75">
      <c r="A1032" s="52"/>
    </row>
    <row r="1033" spans="1:9" ht="12.75">
      <c r="A1033" s="52"/>
    </row>
    <row r="1034" spans="1:9" ht="12.75">
      <c r="A1034" s="52"/>
    </row>
    <row r="1035" spans="1:9" ht="12.75">
      <c r="A1035" s="52"/>
    </row>
    <row r="1036" spans="1:9" ht="12.75">
      <c r="A1036" s="52"/>
    </row>
    <row r="1037" spans="1:9" ht="12.75">
      <c r="A1037" s="52"/>
    </row>
    <row r="1038" spans="1:9" ht="12.75">
      <c r="A1038" s="52"/>
    </row>
    <row r="1039" spans="1:9" ht="12.75">
      <c r="A1039" s="52"/>
    </row>
    <row r="1040" spans="1:9" ht="12.75">
      <c r="A1040" s="52"/>
    </row>
    <row r="1041" spans="1:1" ht="12.75">
      <c r="A1041" s="52"/>
    </row>
    <row r="1042" spans="1:1" ht="12.75">
      <c r="A1042" s="52"/>
    </row>
    <row r="1043" spans="1:1" ht="12.75">
      <c r="A1043" s="52"/>
    </row>
    <row r="1044" spans="1:1" ht="12.75">
      <c r="A1044" s="52"/>
    </row>
    <row r="1045" spans="1:1" ht="12.75">
      <c r="A1045" s="52"/>
    </row>
    <row r="1046" spans="1:1" ht="12.75">
      <c r="A1046" s="52"/>
    </row>
    <row r="1047" spans="1:1" ht="12.75">
      <c r="A1047" s="52"/>
    </row>
    <row r="1048" spans="1:1" ht="12.75">
      <c r="A1048" s="52"/>
    </row>
    <row r="1049" spans="1:1" ht="12.75">
      <c r="A1049" s="52"/>
    </row>
    <row r="1050" spans="1:1" ht="12.75">
      <c r="A1050" s="52"/>
    </row>
    <row r="1051" spans="1:1" ht="12.75">
      <c r="A1051" s="52"/>
    </row>
    <row r="1052" spans="1:1" ht="12.75">
      <c r="A1052" s="52"/>
    </row>
    <row r="1053" spans="1:1" ht="12.75">
      <c r="A1053" s="52"/>
    </row>
    <row r="1054" spans="1:1" ht="12.75">
      <c r="A1054" s="52"/>
    </row>
    <row r="1055" spans="1:1" ht="12.75">
      <c r="A1055" s="52"/>
    </row>
    <row r="1056" spans="1:1" ht="12.75">
      <c r="A1056" s="52"/>
    </row>
    <row r="1057" spans="1:1" ht="12.75">
      <c r="A1057" s="52"/>
    </row>
    <row r="1058" spans="1:1" ht="12.75">
      <c r="A1058" s="52"/>
    </row>
    <row r="1059" spans="1:1" ht="12.75">
      <c r="A1059" s="52"/>
    </row>
    <row r="1060" spans="1:1" ht="12.75">
      <c r="A1060" s="52"/>
    </row>
    <row r="1061" spans="1:1" ht="12.75">
      <c r="A1061" s="52"/>
    </row>
    <row r="1062" spans="1:1" ht="12.75">
      <c r="A1062" s="52"/>
    </row>
    <row r="1063" spans="1:1" ht="12.75">
      <c r="A1063" s="52"/>
    </row>
    <row r="1064" spans="1:1" ht="12.75">
      <c r="A1064" s="52"/>
    </row>
    <row r="1065" spans="1:1" ht="12.75">
      <c r="A1065" s="52"/>
    </row>
    <row r="1066" spans="1:1" ht="12.75">
      <c r="A1066" s="52"/>
    </row>
    <row r="1067" spans="1:1" ht="12.75">
      <c r="A1067" s="52"/>
    </row>
    <row r="1068" spans="1:1" ht="12.75">
      <c r="A1068" s="52"/>
    </row>
    <row r="1069" spans="1:1" ht="12.75">
      <c r="A1069" s="52"/>
    </row>
    <row r="1070" spans="1:1" ht="12.75">
      <c r="A1070" s="52"/>
    </row>
    <row r="1071" spans="1:1" ht="12.75">
      <c r="A1071" s="52"/>
    </row>
    <row r="1072" spans="1:1" ht="12.75">
      <c r="A1072" s="52"/>
    </row>
    <row r="1073" spans="1:1" ht="12.75">
      <c r="A1073" s="52"/>
    </row>
    <row r="1074" spans="1:1" ht="12.75">
      <c r="A1074" s="52"/>
    </row>
    <row r="1075" spans="1:1" ht="12.75">
      <c r="A1075" s="52"/>
    </row>
    <row r="1076" spans="1:1" ht="12.75">
      <c r="A1076" s="52"/>
    </row>
    <row r="1077" spans="1:1" ht="12.75">
      <c r="A1077" s="52"/>
    </row>
    <row r="1078" spans="1:1" ht="12.75">
      <c r="A1078" s="52"/>
    </row>
    <row r="1079" spans="1:1" ht="12.75">
      <c r="A1079" s="52"/>
    </row>
    <row r="1080" spans="1:1" ht="12.75">
      <c r="A1080" s="52"/>
    </row>
    <row r="1081" spans="1:1" ht="12.75">
      <c r="A1081" s="52"/>
    </row>
    <row r="1082" spans="1:1" ht="12.75">
      <c r="A1082" s="52"/>
    </row>
    <row r="1083" spans="1:1" ht="12.75">
      <c r="A1083" s="52"/>
    </row>
    <row r="1084" spans="1:1" ht="12.75">
      <c r="A1084" s="52"/>
    </row>
    <row r="1085" spans="1:1" ht="12.75">
      <c r="A1085" s="52"/>
    </row>
    <row r="1086" spans="1:1" ht="12.75">
      <c r="A1086" s="52"/>
    </row>
    <row r="1087" spans="1:1" ht="12.75">
      <c r="A1087" s="52"/>
    </row>
    <row r="1088" spans="1:1" ht="12.75">
      <c r="A1088" s="52"/>
    </row>
    <row r="1089" spans="1:1" ht="12.75">
      <c r="A1089" s="52"/>
    </row>
    <row r="1090" spans="1:1" ht="12.75">
      <c r="A1090" s="52"/>
    </row>
    <row r="1091" spans="1:1" ht="12.75">
      <c r="A1091" s="52"/>
    </row>
    <row r="1092" spans="1:1" ht="12.75">
      <c r="A1092" s="52"/>
    </row>
    <row r="1093" spans="1:1" ht="12.75">
      <c r="A1093" s="52"/>
    </row>
    <row r="1094" spans="1:1" ht="12.75">
      <c r="A1094" s="52"/>
    </row>
    <row r="1095" spans="1:1" ht="12.75">
      <c r="A1095" s="52"/>
    </row>
    <row r="1096" spans="1:1" ht="12.75">
      <c r="A1096" s="52"/>
    </row>
    <row r="1097" spans="1:1" ht="12.75">
      <c r="A1097" s="52"/>
    </row>
    <row r="1098" spans="1:1" ht="12.75">
      <c r="A1098" s="52"/>
    </row>
    <row r="1099" spans="1:1" ht="12.75">
      <c r="A1099" s="52"/>
    </row>
    <row r="1100" spans="1:1" ht="12.75">
      <c r="A1100" s="52"/>
    </row>
    <row r="1101" spans="1:1" ht="12.75">
      <c r="A1101" s="52"/>
    </row>
    <row r="1102" spans="1:1" ht="12.75">
      <c r="A1102" s="52"/>
    </row>
    <row r="1103" spans="1:1" ht="12.75">
      <c r="A1103" s="52"/>
    </row>
    <row r="1104" spans="1:1" ht="12.75">
      <c r="A1104" s="52"/>
    </row>
    <row r="1105" spans="1:1" ht="12.75">
      <c r="A1105" s="52"/>
    </row>
    <row r="1106" spans="1:1" ht="12.75">
      <c r="A1106" s="52"/>
    </row>
    <row r="1107" spans="1:1" ht="12.75">
      <c r="A1107" s="52"/>
    </row>
    <row r="1108" spans="1:1" ht="12.75">
      <c r="A1108" s="52"/>
    </row>
    <row r="1109" spans="1:1" ht="12.75">
      <c r="A1109" s="52"/>
    </row>
  </sheetData>
  <autoFilter ref="A3:I3" xr:uid="{00000000-0009-0000-0000-000002000000}"/>
  <mergeCells count="8">
    <mergeCell ref="A153:F153"/>
    <mergeCell ref="A145:F145"/>
    <mergeCell ref="A1:F1"/>
    <mergeCell ref="A4:F4"/>
    <mergeCell ref="A91:F91"/>
    <mergeCell ref="A121:F121"/>
    <mergeCell ref="A133:F133"/>
    <mergeCell ref="A48:B48"/>
  </mergeCells>
  <pageMargins left="0.11811023622047245" right="0.11811023622047245" top="0.35433070866141736" bottom="0.35433070866141736" header="0.31496062992125984" footer="0.31496062992125984"/>
  <pageSetup paperSize="9" scale="85"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FF"/>
    <outlinePr summaryBelow="0" summaryRight="0"/>
    <pageSetUpPr fitToPage="1"/>
  </sheetPr>
  <dimension ref="A1:Q79"/>
  <sheetViews>
    <sheetView workbookViewId="0">
      <pane ySplit="3" topLeftCell="A4" activePane="bottomLeft" state="frozen"/>
      <selection pane="bottomLeft" activeCell="G5" sqref="G5"/>
    </sheetView>
  </sheetViews>
  <sheetFormatPr defaultColWidth="14.42578125" defaultRowHeight="15.75" customHeight="1"/>
  <cols>
    <col min="1" max="1" width="30.85546875" customWidth="1"/>
    <col min="5" max="5" width="14.5703125" customWidth="1"/>
    <col min="6" max="7" width="14.85546875" customWidth="1"/>
    <col min="8" max="8" width="13" customWidth="1"/>
    <col min="9" max="9" width="12.85546875" customWidth="1"/>
    <col min="10" max="10" width="13" customWidth="1"/>
    <col min="11" max="11" width="12.85546875" customWidth="1"/>
    <col min="12" max="12" width="12.28515625" customWidth="1"/>
    <col min="13" max="13" width="12.5703125" customWidth="1"/>
    <col min="14" max="15" width="13" customWidth="1"/>
    <col min="16" max="16" width="12.7109375" customWidth="1"/>
    <col min="17" max="17" width="13" customWidth="1"/>
  </cols>
  <sheetData>
    <row r="1" spans="1:17" ht="27.75" customHeight="1">
      <c r="A1" s="272" t="s">
        <v>213</v>
      </c>
      <c r="B1" s="237"/>
      <c r="C1" s="237"/>
      <c r="D1" s="237"/>
      <c r="E1" s="237"/>
      <c r="F1" s="237"/>
      <c r="G1" s="237"/>
      <c r="H1" s="237"/>
      <c r="I1" s="237"/>
      <c r="J1" s="237"/>
      <c r="K1" s="237"/>
      <c r="L1" s="237"/>
      <c r="M1" s="237"/>
      <c r="N1" s="237"/>
      <c r="O1" s="237"/>
      <c r="P1" s="237"/>
      <c r="Q1" s="238"/>
    </row>
    <row r="2" spans="1:17" ht="12.75">
      <c r="A2" s="273" t="s">
        <v>218</v>
      </c>
      <c r="B2" s="237"/>
      <c r="C2" s="237"/>
      <c r="D2" s="237"/>
      <c r="E2" s="237"/>
      <c r="F2" s="238"/>
      <c r="G2" s="274" t="s">
        <v>219</v>
      </c>
      <c r="H2" s="237"/>
      <c r="I2" s="237"/>
      <c r="J2" s="237"/>
      <c r="K2" s="237"/>
      <c r="L2" s="237"/>
      <c r="M2" s="237"/>
      <c r="N2" s="237"/>
      <c r="O2" s="237"/>
      <c r="P2" s="237"/>
      <c r="Q2" s="238"/>
    </row>
    <row r="3" spans="1:17" ht="12.75">
      <c r="A3" s="8" t="s">
        <v>220</v>
      </c>
      <c r="B3" s="8" t="s">
        <v>222</v>
      </c>
      <c r="C3" s="8" t="s">
        <v>223</v>
      </c>
      <c r="D3" s="8" t="s">
        <v>224</v>
      </c>
      <c r="E3" s="8" t="s">
        <v>225</v>
      </c>
      <c r="F3" s="8" t="s">
        <v>226</v>
      </c>
      <c r="G3" s="9" t="s">
        <v>227</v>
      </c>
      <c r="H3" s="9" t="s">
        <v>228</v>
      </c>
      <c r="I3" s="9" t="s">
        <v>229</v>
      </c>
      <c r="J3" s="9" t="s">
        <v>230</v>
      </c>
      <c r="K3" s="9" t="s">
        <v>231</v>
      </c>
      <c r="L3" s="9" t="s">
        <v>232</v>
      </c>
      <c r="M3" s="9" t="s">
        <v>234</v>
      </c>
      <c r="N3" s="9" t="s">
        <v>235</v>
      </c>
      <c r="O3" s="9" t="s">
        <v>236</v>
      </c>
      <c r="P3" s="9" t="s">
        <v>237</v>
      </c>
      <c r="Q3" s="9" t="s">
        <v>238</v>
      </c>
    </row>
    <row r="4" spans="1:17" ht="12.75">
      <c r="A4" s="275" t="s">
        <v>239</v>
      </c>
      <c r="B4" s="237"/>
      <c r="C4" s="237"/>
      <c r="D4" s="237"/>
      <c r="E4" s="237"/>
      <c r="F4" s="237"/>
      <c r="G4" s="237"/>
      <c r="H4" s="237"/>
      <c r="I4" s="237"/>
      <c r="J4" s="237"/>
      <c r="K4" s="237"/>
      <c r="L4" s="237"/>
      <c r="M4" s="237"/>
      <c r="N4" s="237"/>
      <c r="O4" s="237"/>
      <c r="P4" s="237"/>
      <c r="Q4" s="238"/>
    </row>
    <row r="5" spans="1:17" ht="38.25">
      <c r="A5" s="7" t="s">
        <v>242</v>
      </c>
      <c r="B5" s="7">
        <v>13958</v>
      </c>
      <c r="C5" s="7">
        <v>13794</v>
      </c>
      <c r="D5" s="7">
        <v>13604</v>
      </c>
      <c r="E5" s="7">
        <v>13419</v>
      </c>
      <c r="F5" s="7">
        <v>13008</v>
      </c>
      <c r="G5" s="4">
        <v>12677</v>
      </c>
      <c r="H5" s="4">
        <v>12636</v>
      </c>
      <c r="I5" s="10">
        <f t="shared" ref="I5:Q5" si="0">I6+I7+I8</f>
        <v>12379.16666666665</v>
      </c>
      <c r="J5" s="10">
        <f t="shared" si="0"/>
        <v>12146.66666666665</v>
      </c>
      <c r="K5" s="10">
        <f t="shared" si="0"/>
        <v>12451</v>
      </c>
      <c r="L5" s="4">
        <f t="shared" si="0"/>
        <v>12585</v>
      </c>
      <c r="M5" s="4">
        <f t="shared" si="0"/>
        <v>12894</v>
      </c>
      <c r="N5" s="4">
        <f t="shared" si="0"/>
        <v>12941</v>
      </c>
      <c r="O5" s="4">
        <f t="shared" si="0"/>
        <v>13236</v>
      </c>
      <c r="P5" s="4">
        <f t="shared" si="0"/>
        <v>13382</v>
      </c>
      <c r="Q5" s="4">
        <f t="shared" si="0"/>
        <v>13466</v>
      </c>
    </row>
    <row r="6" spans="1:17" ht="25.5">
      <c r="A6" s="7" t="s">
        <v>247</v>
      </c>
      <c r="B6" s="7">
        <v>2694</v>
      </c>
      <c r="C6" s="7">
        <v>2670</v>
      </c>
      <c r="D6" s="7">
        <v>2623</v>
      </c>
      <c r="E6" s="7">
        <v>2595</v>
      </c>
      <c r="F6" s="11">
        <v>2471</v>
      </c>
      <c r="G6" s="11">
        <v>2382</v>
      </c>
      <c r="H6" s="11">
        <v>2229.3333333333298</v>
      </c>
      <c r="I6" s="11">
        <v>2229.8333333333198</v>
      </c>
      <c r="J6" s="11">
        <v>2190.3333333333198</v>
      </c>
      <c r="K6" s="11">
        <v>2208</v>
      </c>
      <c r="L6" s="7">
        <v>2302</v>
      </c>
      <c r="M6" s="7">
        <v>2406</v>
      </c>
      <c r="N6" s="4">
        <v>2432</v>
      </c>
      <c r="O6" s="4">
        <v>2508</v>
      </c>
      <c r="P6" s="4">
        <v>2570</v>
      </c>
      <c r="Q6" s="4">
        <v>2590</v>
      </c>
    </row>
    <row r="7" spans="1:17" ht="12.75">
      <c r="A7" s="7" t="s">
        <v>249</v>
      </c>
      <c r="B7" s="7">
        <v>7378</v>
      </c>
      <c r="C7" s="7">
        <v>7201</v>
      </c>
      <c r="D7" s="7">
        <v>6991</v>
      </c>
      <c r="E7" s="7">
        <v>6737</v>
      </c>
      <c r="F7" s="11">
        <v>6646</v>
      </c>
      <c r="G7" s="11">
        <v>6346</v>
      </c>
      <c r="H7" s="11">
        <v>6078.3333333333303</v>
      </c>
      <c r="I7" s="11">
        <v>5759.3333333333303</v>
      </c>
      <c r="J7" s="11">
        <v>5544.3333333333303</v>
      </c>
      <c r="K7" s="11">
        <v>5669</v>
      </c>
      <c r="L7" s="4">
        <v>5678</v>
      </c>
      <c r="M7" s="4">
        <v>5790</v>
      </c>
      <c r="N7" s="4">
        <v>5806</v>
      </c>
      <c r="O7" s="4">
        <v>5972</v>
      </c>
      <c r="P7" s="4">
        <v>6043</v>
      </c>
      <c r="Q7" s="4">
        <v>6086</v>
      </c>
    </row>
    <row r="8" spans="1:17" ht="25.5">
      <c r="A8" s="7" t="s">
        <v>252</v>
      </c>
      <c r="B8" s="7">
        <v>3886</v>
      </c>
      <c r="C8" s="7">
        <v>3923</v>
      </c>
      <c r="D8" s="7">
        <v>3990</v>
      </c>
      <c r="E8" s="7">
        <v>4087</v>
      </c>
      <c r="F8" s="7">
        <v>3891</v>
      </c>
      <c r="G8" s="7">
        <v>3949</v>
      </c>
      <c r="H8" s="7">
        <v>4328</v>
      </c>
      <c r="I8" s="7">
        <v>4390</v>
      </c>
      <c r="J8" s="7">
        <v>4412</v>
      </c>
      <c r="K8" s="7">
        <v>4574</v>
      </c>
      <c r="L8" s="4">
        <v>4605</v>
      </c>
      <c r="M8" s="4">
        <v>4698</v>
      </c>
      <c r="N8" s="4">
        <v>4703</v>
      </c>
      <c r="O8" s="4">
        <v>4756</v>
      </c>
      <c r="P8" s="4">
        <v>4769</v>
      </c>
      <c r="Q8" s="4">
        <v>4790</v>
      </c>
    </row>
    <row r="9" spans="1:17" ht="12.75">
      <c r="A9" s="7" t="s">
        <v>254</v>
      </c>
      <c r="B9" s="144">
        <v>134</v>
      </c>
      <c r="C9" s="144">
        <v>148</v>
      </c>
      <c r="D9" s="145">
        <v>117</v>
      </c>
      <c r="E9" s="7">
        <v>100</v>
      </c>
      <c r="F9" s="7">
        <v>72</v>
      </c>
      <c r="G9" s="4">
        <v>99</v>
      </c>
      <c r="H9" s="4">
        <v>105</v>
      </c>
      <c r="I9" s="4">
        <v>117</v>
      </c>
      <c r="J9" s="10">
        <v>124.333333333333</v>
      </c>
      <c r="K9" s="10">
        <v>132.833333333333</v>
      </c>
      <c r="L9" s="10">
        <v>141.333333333333</v>
      </c>
      <c r="M9" s="10">
        <v>149.833333333333</v>
      </c>
      <c r="N9" s="10">
        <v>158.333333333333</v>
      </c>
      <c r="O9" s="10">
        <v>166.833333333333</v>
      </c>
      <c r="P9" s="10">
        <v>175.333333333333</v>
      </c>
      <c r="Q9" s="10">
        <v>183.833333333333</v>
      </c>
    </row>
    <row r="10" spans="1:17" ht="12.75">
      <c r="A10" s="7" t="s">
        <v>255</v>
      </c>
      <c r="B10" s="146">
        <v>263</v>
      </c>
      <c r="C10" s="146">
        <v>219</v>
      </c>
      <c r="D10" s="147">
        <v>187</v>
      </c>
      <c r="E10" s="7">
        <v>209</v>
      </c>
      <c r="F10" s="7">
        <v>182</v>
      </c>
      <c r="G10" s="4">
        <v>194</v>
      </c>
      <c r="H10" s="4">
        <v>195</v>
      </c>
      <c r="I10" s="4">
        <v>193</v>
      </c>
      <c r="J10" s="10">
        <v>190.333333333333</v>
      </c>
      <c r="K10" s="10">
        <v>187.833333333333</v>
      </c>
      <c r="L10" s="10">
        <v>185.333333333333</v>
      </c>
      <c r="M10" s="10">
        <v>182.833333333333</v>
      </c>
      <c r="N10" s="10">
        <v>180.333333333333</v>
      </c>
      <c r="O10" s="10">
        <v>177.833333333333</v>
      </c>
      <c r="P10" s="10">
        <v>175.333333333333</v>
      </c>
      <c r="Q10" s="10">
        <v>172.833333333333</v>
      </c>
    </row>
    <row r="11" spans="1:17" ht="12.75">
      <c r="A11" s="7" t="s">
        <v>256</v>
      </c>
      <c r="B11" s="148">
        <v>582</v>
      </c>
      <c r="C11" s="149">
        <v>572</v>
      </c>
      <c r="D11" s="149">
        <v>667</v>
      </c>
      <c r="E11" s="7">
        <v>664</v>
      </c>
      <c r="F11" s="7">
        <v>381</v>
      </c>
      <c r="G11" s="4">
        <v>650</v>
      </c>
      <c r="H11" s="4">
        <v>660</v>
      </c>
      <c r="I11" s="4">
        <v>698</v>
      </c>
      <c r="J11" s="11">
        <v>696</v>
      </c>
      <c r="K11" s="10">
        <v>707.2</v>
      </c>
      <c r="L11" s="10">
        <v>718.4</v>
      </c>
      <c r="M11" s="10">
        <v>729.6</v>
      </c>
      <c r="N11" s="11">
        <v>740.8</v>
      </c>
      <c r="O11" s="10">
        <v>740</v>
      </c>
      <c r="P11" s="10">
        <v>746</v>
      </c>
      <c r="Q11" s="10">
        <v>754.4</v>
      </c>
    </row>
    <row r="12" spans="1:17" ht="12.75">
      <c r="A12" s="7" t="s">
        <v>257</v>
      </c>
      <c r="B12" s="7">
        <v>693</v>
      </c>
      <c r="C12" s="7">
        <v>728</v>
      </c>
      <c r="D12" s="7">
        <v>791</v>
      </c>
      <c r="E12" s="7">
        <v>963</v>
      </c>
      <c r="F12" s="7">
        <v>611</v>
      </c>
      <c r="G12" s="4">
        <v>760</v>
      </c>
      <c r="H12" s="4">
        <v>764</v>
      </c>
      <c r="I12" s="4">
        <v>733</v>
      </c>
      <c r="J12" s="10">
        <v>725.33333333333303</v>
      </c>
      <c r="K12" s="10">
        <v>711.83333333333303</v>
      </c>
      <c r="L12" s="10">
        <v>706.33333333333303</v>
      </c>
      <c r="M12" s="10">
        <v>709.83333333333303</v>
      </c>
      <c r="N12" s="10">
        <v>712.33333333333303</v>
      </c>
      <c r="O12" s="10">
        <v>703</v>
      </c>
      <c r="P12" s="10">
        <v>704.33333333333303</v>
      </c>
      <c r="Q12" s="10">
        <v>703</v>
      </c>
    </row>
    <row r="13" spans="1:17" ht="25.5">
      <c r="A13" s="7" t="s">
        <v>258</v>
      </c>
      <c r="B13" s="7">
        <v>3950</v>
      </c>
      <c r="C13" s="7">
        <v>3930</v>
      </c>
      <c r="D13" s="7">
        <v>3880</v>
      </c>
      <c r="E13" s="7">
        <v>3863</v>
      </c>
      <c r="F13" s="7">
        <v>3820</v>
      </c>
      <c r="G13" s="4">
        <v>3793</v>
      </c>
      <c r="H13" s="4">
        <v>3790</v>
      </c>
      <c r="I13" s="4">
        <v>3786</v>
      </c>
      <c r="J13" s="4">
        <v>3812</v>
      </c>
      <c r="K13" s="4">
        <v>3860</v>
      </c>
      <c r="L13" s="4">
        <v>3886</v>
      </c>
      <c r="M13" s="4">
        <v>3890</v>
      </c>
      <c r="N13" s="4">
        <v>3904</v>
      </c>
      <c r="O13" s="4">
        <v>3924</v>
      </c>
      <c r="P13" s="4">
        <v>3950</v>
      </c>
      <c r="Q13" s="4">
        <v>3968</v>
      </c>
    </row>
    <row r="14" spans="1:17" ht="38.25">
      <c r="A14" s="7" t="s">
        <v>259</v>
      </c>
      <c r="B14" s="7">
        <v>19062.099999999999</v>
      </c>
      <c r="C14" s="7">
        <v>19462.400000000001</v>
      </c>
      <c r="D14" s="7">
        <v>20262.2</v>
      </c>
      <c r="E14" s="7">
        <v>20689</v>
      </c>
      <c r="F14" s="7">
        <v>22180</v>
      </c>
      <c r="G14" s="4">
        <v>25360</v>
      </c>
      <c r="H14" s="5">
        <f>G14*1.05</f>
        <v>26628</v>
      </c>
      <c r="I14" s="5">
        <f>H14*1.05</f>
        <v>27959.4</v>
      </c>
      <c r="J14" s="12">
        <f>I14*1.05</f>
        <v>29357.370000000003</v>
      </c>
      <c r="K14" s="12">
        <f>J14*1.05</f>
        <v>30825.238500000003</v>
      </c>
      <c r="L14" s="12">
        <f>K14*1.05</f>
        <v>32366.500425000006</v>
      </c>
      <c r="M14" s="12">
        <f>L14*1.03</f>
        <v>33337.495437750003</v>
      </c>
      <c r="N14" s="12">
        <f>M14*1.03</f>
        <v>34337.620300882503</v>
      </c>
      <c r="O14" s="12">
        <f>N14*1.03</f>
        <v>35367.74890990898</v>
      </c>
      <c r="P14" s="12">
        <f>O14*1.03</f>
        <v>36428.781377206251</v>
      </c>
      <c r="Q14" s="12">
        <f>P14*1.03</f>
        <v>37521.644818522436</v>
      </c>
    </row>
    <row r="15" spans="1:17" ht="12.75">
      <c r="A15" s="7" t="s">
        <v>260</v>
      </c>
      <c r="B15" s="7">
        <v>2.8</v>
      </c>
      <c r="C15" s="7">
        <v>1.9</v>
      </c>
      <c r="D15" s="7">
        <v>1.6</v>
      </c>
      <c r="E15" s="7">
        <v>1.4</v>
      </c>
      <c r="F15" s="7">
        <v>1.55</v>
      </c>
      <c r="G15" s="4">
        <v>3.19</v>
      </c>
      <c r="H15" s="4">
        <v>1.4</v>
      </c>
      <c r="I15" s="4">
        <v>1.2</v>
      </c>
      <c r="J15" s="4">
        <v>1</v>
      </c>
      <c r="K15" s="4">
        <v>0.9</v>
      </c>
      <c r="L15" s="4">
        <v>0.9</v>
      </c>
      <c r="M15" s="4">
        <v>0.8</v>
      </c>
      <c r="N15" s="4">
        <v>0.8</v>
      </c>
      <c r="O15" s="4">
        <v>0.8</v>
      </c>
      <c r="P15" s="4">
        <v>0.8</v>
      </c>
      <c r="Q15" s="4">
        <v>0.75</v>
      </c>
    </row>
    <row r="16" spans="1:17" ht="12.75">
      <c r="A16" s="7" t="s">
        <v>261</v>
      </c>
      <c r="B16" s="7" t="s">
        <v>262</v>
      </c>
      <c r="C16" s="7" t="s">
        <v>262</v>
      </c>
      <c r="D16" s="7" t="s">
        <v>262</v>
      </c>
      <c r="E16" s="7" t="s">
        <v>262</v>
      </c>
      <c r="F16" s="7" t="s">
        <v>262</v>
      </c>
      <c r="G16" s="7" t="s">
        <v>262</v>
      </c>
      <c r="H16" s="7" t="s">
        <v>262</v>
      </c>
      <c r="I16" s="7" t="s">
        <v>262</v>
      </c>
      <c r="J16" s="7" t="s">
        <v>262</v>
      </c>
      <c r="K16" s="7" t="s">
        <v>262</v>
      </c>
      <c r="L16" s="7" t="s">
        <v>262</v>
      </c>
      <c r="M16" s="7" t="s">
        <v>262</v>
      </c>
      <c r="N16" s="7" t="s">
        <v>262</v>
      </c>
      <c r="O16" s="7" t="s">
        <v>262</v>
      </c>
      <c r="P16" s="7" t="s">
        <v>262</v>
      </c>
      <c r="Q16" s="7" t="s">
        <v>262</v>
      </c>
    </row>
    <row r="17" spans="1:17" ht="25.5">
      <c r="A17" s="7" t="s">
        <v>263</v>
      </c>
      <c r="B17" s="7">
        <v>639</v>
      </c>
      <c r="C17" s="7">
        <v>629</v>
      </c>
      <c r="D17" s="7">
        <v>3222</v>
      </c>
      <c r="E17" s="7">
        <v>4076</v>
      </c>
      <c r="F17" s="7">
        <v>4829</v>
      </c>
      <c r="G17" s="4">
        <v>5329</v>
      </c>
      <c r="H17" s="4">
        <v>5830</v>
      </c>
      <c r="I17" s="4">
        <v>6200</v>
      </c>
      <c r="J17" s="4">
        <v>6700</v>
      </c>
      <c r="K17" s="4">
        <v>7200</v>
      </c>
      <c r="L17" s="4">
        <v>7700</v>
      </c>
      <c r="M17" s="4">
        <v>8200</v>
      </c>
      <c r="N17" s="4">
        <v>8700</v>
      </c>
      <c r="O17" s="4">
        <v>9300</v>
      </c>
      <c r="P17" s="4">
        <v>9800</v>
      </c>
      <c r="Q17" s="4">
        <v>10300</v>
      </c>
    </row>
    <row r="18" spans="1:17" ht="38.25">
      <c r="A18" s="7" t="s">
        <v>264</v>
      </c>
      <c r="B18" s="7">
        <v>1</v>
      </c>
      <c r="C18" s="7">
        <v>1</v>
      </c>
      <c r="D18" s="7">
        <v>1</v>
      </c>
      <c r="E18" s="7">
        <v>1</v>
      </c>
      <c r="F18" s="7">
        <v>1</v>
      </c>
      <c r="G18" s="4">
        <v>1</v>
      </c>
      <c r="H18" s="4">
        <v>1</v>
      </c>
      <c r="I18" s="4">
        <v>1</v>
      </c>
      <c r="J18" s="4">
        <v>1</v>
      </c>
      <c r="K18" s="4">
        <v>1</v>
      </c>
      <c r="L18" s="4">
        <v>1</v>
      </c>
      <c r="M18" s="4">
        <v>1</v>
      </c>
      <c r="N18" s="4">
        <v>1</v>
      </c>
      <c r="O18" s="4">
        <v>1</v>
      </c>
      <c r="P18" s="4">
        <v>1</v>
      </c>
      <c r="Q18" s="4">
        <v>1</v>
      </c>
    </row>
    <row r="19" spans="1:17" ht="318.75">
      <c r="A19" s="7" t="s">
        <v>265</v>
      </c>
      <c r="B19" s="7" t="s">
        <v>266</v>
      </c>
      <c r="C19" s="7" t="s">
        <v>266</v>
      </c>
      <c r="D19" s="7" t="s">
        <v>266</v>
      </c>
      <c r="E19" s="7" t="s">
        <v>266</v>
      </c>
      <c r="F19" s="7" t="s">
        <v>266</v>
      </c>
      <c r="G19" s="7" t="s">
        <v>266</v>
      </c>
      <c r="H19" s="7" t="s">
        <v>266</v>
      </c>
      <c r="I19" s="7" t="s">
        <v>266</v>
      </c>
      <c r="J19" s="7" t="s">
        <v>266</v>
      </c>
      <c r="K19" s="7" t="s">
        <v>266</v>
      </c>
      <c r="L19" s="7" t="s">
        <v>266</v>
      </c>
      <c r="M19" s="7" t="s">
        <v>266</v>
      </c>
      <c r="N19" s="7" t="s">
        <v>266</v>
      </c>
      <c r="O19" s="7" t="s">
        <v>266</v>
      </c>
      <c r="P19" s="7" t="s">
        <v>266</v>
      </c>
      <c r="Q19" s="7" t="s">
        <v>266</v>
      </c>
    </row>
    <row r="20" spans="1:17" ht="25.5">
      <c r="A20" s="7" t="s">
        <v>267</v>
      </c>
      <c r="B20" s="7">
        <v>0</v>
      </c>
      <c r="C20" s="7">
        <v>0</v>
      </c>
      <c r="D20" s="7">
        <v>0</v>
      </c>
      <c r="E20" s="7">
        <v>0</v>
      </c>
      <c r="F20" s="7">
        <v>0</v>
      </c>
      <c r="G20" s="4">
        <v>0</v>
      </c>
      <c r="H20" s="4">
        <v>0</v>
      </c>
      <c r="I20" s="4">
        <v>0</v>
      </c>
      <c r="J20" s="4">
        <v>0</v>
      </c>
      <c r="K20" s="4">
        <v>0</v>
      </c>
      <c r="L20" s="4">
        <v>0</v>
      </c>
      <c r="M20" s="4">
        <v>0</v>
      </c>
      <c r="N20" s="4">
        <v>0</v>
      </c>
      <c r="O20" s="4">
        <v>0</v>
      </c>
      <c r="P20" s="4">
        <v>0</v>
      </c>
      <c r="Q20" s="4">
        <v>0</v>
      </c>
    </row>
    <row r="21" spans="1:17" ht="51">
      <c r="A21" s="7" t="s">
        <v>268</v>
      </c>
      <c r="B21" s="7">
        <v>0</v>
      </c>
      <c r="C21" s="7">
        <v>0</v>
      </c>
      <c r="D21" s="7">
        <v>0</v>
      </c>
      <c r="E21" s="7">
        <v>0</v>
      </c>
      <c r="F21" s="7">
        <v>0</v>
      </c>
      <c r="G21" s="4">
        <v>0</v>
      </c>
      <c r="H21" s="4">
        <v>0</v>
      </c>
      <c r="I21" s="4">
        <v>0</v>
      </c>
      <c r="J21" s="4">
        <v>0</v>
      </c>
      <c r="K21" s="4">
        <v>0</v>
      </c>
      <c r="L21" s="4">
        <v>0</v>
      </c>
      <c r="M21" s="4">
        <v>0</v>
      </c>
      <c r="N21" s="4">
        <v>0</v>
      </c>
      <c r="O21" s="4">
        <v>0</v>
      </c>
      <c r="P21" s="4">
        <v>0</v>
      </c>
      <c r="Q21" s="4">
        <v>0</v>
      </c>
    </row>
    <row r="22" spans="1:17" ht="12.75">
      <c r="A22" s="275" t="s">
        <v>269</v>
      </c>
      <c r="B22" s="237"/>
      <c r="C22" s="237"/>
      <c r="D22" s="237"/>
      <c r="E22" s="237"/>
      <c r="F22" s="237"/>
      <c r="G22" s="237"/>
      <c r="H22" s="237"/>
      <c r="I22" s="237"/>
      <c r="J22" s="237"/>
      <c r="K22" s="237"/>
      <c r="L22" s="237"/>
      <c r="M22" s="237"/>
      <c r="N22" s="237"/>
      <c r="O22" s="237"/>
      <c r="P22" s="237"/>
      <c r="Q22" s="238"/>
    </row>
    <row r="23" spans="1:17" ht="63.75">
      <c r="A23" s="7" t="s">
        <v>270</v>
      </c>
      <c r="B23" s="6">
        <f>154300+1040000</f>
        <v>1194300</v>
      </c>
      <c r="C23" s="6">
        <f>154300+1030000</f>
        <v>1184300</v>
      </c>
      <c r="D23" s="6">
        <f>150900+1028000</f>
        <v>1178900</v>
      </c>
      <c r="E23" s="6">
        <f>245600+1021800</f>
        <v>1267400</v>
      </c>
      <c r="F23" s="6">
        <f>229500+1058300</f>
        <v>1287800</v>
      </c>
      <c r="G23" s="6">
        <f>237100+1109300</f>
        <v>1346400</v>
      </c>
      <c r="H23" s="6">
        <f>253500+1165800</f>
        <v>1419300</v>
      </c>
      <c r="I23" s="6">
        <f>271500+1257900</f>
        <v>1529400</v>
      </c>
      <c r="J23" s="13">
        <f>I23*1.03</f>
        <v>1575282</v>
      </c>
      <c r="K23" s="13">
        <f>J23*1.03</f>
        <v>1622540.46</v>
      </c>
      <c r="L23" s="13">
        <f>K23*1.03</f>
        <v>1671216.6738</v>
      </c>
      <c r="M23" s="13">
        <f>L23*1.02</f>
        <v>1704641.007276</v>
      </c>
      <c r="N23" s="13">
        <f>M23*1.02</f>
        <v>1738733.8274215199</v>
      </c>
      <c r="O23" s="13">
        <f>N23*1.02</f>
        <v>1773508.5039699504</v>
      </c>
      <c r="P23" s="13">
        <f>O23*1.02</f>
        <v>1808978.6740493495</v>
      </c>
      <c r="Q23" s="13">
        <f>P23*1.02</f>
        <v>1845158.2475303365</v>
      </c>
    </row>
    <row r="24" spans="1:17" ht="76.5">
      <c r="A24" s="7" t="s">
        <v>271</v>
      </c>
      <c r="B24" s="14">
        <f t="shared" ref="B24:Q24" si="1">B25+B26+B27+B28+B29+B30+B31+B32+B33</f>
        <v>99.980298082558804</v>
      </c>
      <c r="C24" s="14">
        <f t="shared" si="1"/>
        <v>99.971206619944269</v>
      </c>
      <c r="D24" s="14">
        <f t="shared" si="1"/>
        <v>99.999932140130625</v>
      </c>
      <c r="E24" s="14">
        <f t="shared" si="1"/>
        <v>100.02174530534953</v>
      </c>
      <c r="F24" s="14">
        <f t="shared" si="1"/>
        <v>99.978909768597603</v>
      </c>
      <c r="G24" s="14">
        <f t="shared" si="1"/>
        <v>99.967795603089726</v>
      </c>
      <c r="H24" s="14">
        <f t="shared" si="1"/>
        <v>99.95070104981329</v>
      </c>
      <c r="I24" s="14">
        <f t="shared" si="1"/>
        <v>100.03911337779522</v>
      </c>
      <c r="J24" s="14">
        <f t="shared" si="1"/>
        <v>100.00678710224581</v>
      </c>
      <c r="K24" s="14">
        <f t="shared" si="1"/>
        <v>100.00076055175846</v>
      </c>
      <c r="L24" s="14">
        <f t="shared" si="1"/>
        <v>100.02215614085266</v>
      </c>
      <c r="M24" s="14">
        <f t="shared" si="1"/>
        <v>99.991106669891138</v>
      </c>
      <c r="N24" s="14">
        <f t="shared" si="1"/>
        <v>100.01993604933226</v>
      </c>
      <c r="O24" s="14">
        <f t="shared" si="1"/>
        <v>99.961235962950425</v>
      </c>
      <c r="P24" s="14">
        <f t="shared" si="1"/>
        <v>100.00049641801796</v>
      </c>
      <c r="Q24" s="14">
        <f t="shared" si="1"/>
        <v>100.04910119490329</v>
      </c>
    </row>
    <row r="25" spans="1:17" ht="12.75">
      <c r="A25" s="7" t="s">
        <v>272</v>
      </c>
      <c r="B25" s="15">
        <f>(1040000/B23)*100</f>
        <v>87.080298082558812</v>
      </c>
      <c r="C25" s="15">
        <f>(1030000/C23)*100</f>
        <v>86.971206619944269</v>
      </c>
      <c r="D25" s="15">
        <f>(1028000/D23)*100</f>
        <v>87.199932140130628</v>
      </c>
      <c r="E25" s="15">
        <f>(1021800/E23)*100</f>
        <v>80.621745305349535</v>
      </c>
      <c r="F25" s="15">
        <f>(1058300/F23)*100</f>
        <v>82.178909768597606</v>
      </c>
      <c r="G25" s="15">
        <f>(1109000/G23)*100</f>
        <v>82.367795603089718</v>
      </c>
      <c r="H25" s="15">
        <f>(1175900/H23)*100</f>
        <v>82.850701049813296</v>
      </c>
      <c r="I25" s="15">
        <f>(1296000/I23)*100</f>
        <v>84.739113377795221</v>
      </c>
      <c r="J25" s="15">
        <f>(1358000/J23)*100</f>
        <v>86.206787102245812</v>
      </c>
      <c r="K25" s="15">
        <f>(1410000/K23)*100</f>
        <v>86.900760551758452</v>
      </c>
      <c r="L25" s="15">
        <f>(1456000/L23)*100</f>
        <v>87.122156140852653</v>
      </c>
      <c r="M25" s="15">
        <f>(1488000/M23)*100</f>
        <v>87.291106669891136</v>
      </c>
      <c r="N25" s="15">
        <f>(1520000/N23)*100</f>
        <v>87.419936049332264</v>
      </c>
      <c r="O25" s="15">
        <f>(1560000/O23)*100</f>
        <v>87.961235962950425</v>
      </c>
      <c r="P25" s="15">
        <f>(1610000/P23)*100</f>
        <v>89.00049641801796</v>
      </c>
      <c r="Q25" s="15">
        <f>(1680000/Q23)*100</f>
        <v>91.049101194903287</v>
      </c>
    </row>
    <row r="26" spans="1:17" ht="12.75">
      <c r="A26" s="7" t="s">
        <v>273</v>
      </c>
      <c r="B26" s="7">
        <v>6.3</v>
      </c>
      <c r="C26" s="7">
        <v>6.4</v>
      </c>
      <c r="D26" s="7">
        <v>6.3</v>
      </c>
      <c r="E26" s="7">
        <v>6.5</v>
      </c>
      <c r="F26" s="7">
        <v>7.1</v>
      </c>
      <c r="G26" s="7">
        <v>6.9</v>
      </c>
      <c r="H26" s="7">
        <v>6.5</v>
      </c>
      <c r="I26" s="7">
        <v>6.3</v>
      </c>
      <c r="J26" s="7">
        <v>6.6</v>
      </c>
      <c r="K26" s="7">
        <v>6.2</v>
      </c>
      <c r="L26" s="7">
        <v>6.2</v>
      </c>
      <c r="M26" s="7">
        <v>6.1</v>
      </c>
      <c r="N26" s="7">
        <v>6.1</v>
      </c>
      <c r="O26" s="7">
        <v>5.5</v>
      </c>
      <c r="P26" s="7">
        <v>4.5999999999999996</v>
      </c>
      <c r="Q26" s="7">
        <v>2.8</v>
      </c>
    </row>
    <row r="27" spans="1:17" ht="25.5">
      <c r="A27" s="7" t="s">
        <v>274</v>
      </c>
      <c r="B27" s="7">
        <v>1.6</v>
      </c>
      <c r="C27" s="7">
        <v>1.6</v>
      </c>
      <c r="D27" s="7">
        <v>1.5</v>
      </c>
      <c r="E27" s="7">
        <v>1.6</v>
      </c>
      <c r="F27" s="7">
        <v>1.6</v>
      </c>
      <c r="G27" s="7">
        <v>1.6</v>
      </c>
      <c r="H27" s="7">
        <v>1.6</v>
      </c>
      <c r="I27" s="7">
        <v>1.6</v>
      </c>
      <c r="J27" s="7">
        <v>1.6</v>
      </c>
      <c r="K27" s="7">
        <v>1.5</v>
      </c>
      <c r="L27" s="7">
        <v>1.5</v>
      </c>
      <c r="M27" s="7">
        <v>1.4</v>
      </c>
      <c r="N27" s="7">
        <v>1.3</v>
      </c>
      <c r="O27" s="7">
        <v>1.3</v>
      </c>
      <c r="P27" s="7">
        <v>1.2</v>
      </c>
      <c r="Q27" s="7">
        <v>1</v>
      </c>
    </row>
    <row r="28" spans="1:17" ht="12.75">
      <c r="A28" s="7" t="s">
        <v>275</v>
      </c>
      <c r="B28" s="7">
        <v>0</v>
      </c>
      <c r="C28" s="7">
        <v>0</v>
      </c>
      <c r="D28" s="7">
        <v>0</v>
      </c>
      <c r="E28" s="7">
        <v>0</v>
      </c>
      <c r="F28" s="7">
        <v>0</v>
      </c>
      <c r="G28" s="4">
        <v>0</v>
      </c>
      <c r="H28" s="4">
        <v>0</v>
      </c>
      <c r="I28" s="4">
        <v>0</v>
      </c>
      <c r="J28" s="4">
        <v>0</v>
      </c>
      <c r="K28" s="4">
        <v>0</v>
      </c>
      <c r="L28" s="4">
        <v>0</v>
      </c>
      <c r="M28" s="4">
        <v>0</v>
      </c>
      <c r="N28" s="4">
        <v>0</v>
      </c>
      <c r="O28" s="4">
        <v>0</v>
      </c>
      <c r="P28" s="4">
        <v>0</v>
      </c>
      <c r="Q28" s="4">
        <v>0</v>
      </c>
    </row>
    <row r="29" spans="1:17" ht="12.75">
      <c r="A29" s="7" t="s">
        <v>276</v>
      </c>
      <c r="B29" s="7">
        <v>0</v>
      </c>
      <c r="C29" s="7">
        <v>0</v>
      </c>
      <c r="D29" s="7">
        <v>0</v>
      </c>
      <c r="E29" s="7">
        <v>0</v>
      </c>
      <c r="F29" s="7">
        <v>0</v>
      </c>
      <c r="G29" s="7">
        <v>0</v>
      </c>
      <c r="H29" s="7">
        <v>0</v>
      </c>
      <c r="I29" s="7">
        <v>0</v>
      </c>
      <c r="J29" s="7">
        <v>0</v>
      </c>
      <c r="K29" s="7">
        <v>0</v>
      </c>
      <c r="L29" s="7">
        <v>0</v>
      </c>
      <c r="M29" s="7">
        <v>0</v>
      </c>
      <c r="N29" s="7">
        <v>0</v>
      </c>
      <c r="O29" s="7">
        <v>0</v>
      </c>
      <c r="P29" s="7">
        <v>0</v>
      </c>
      <c r="Q29" s="7">
        <v>0</v>
      </c>
    </row>
    <row r="30" spans="1:17" ht="12.75">
      <c r="A30" s="7" t="s">
        <v>277</v>
      </c>
      <c r="B30" s="7">
        <v>0</v>
      </c>
      <c r="C30" s="7">
        <v>0</v>
      </c>
      <c r="D30" s="7">
        <v>0</v>
      </c>
      <c r="E30" s="7">
        <v>0</v>
      </c>
      <c r="F30" s="7">
        <v>0</v>
      </c>
      <c r="G30" s="7">
        <v>0</v>
      </c>
      <c r="H30" s="7">
        <v>0</v>
      </c>
      <c r="I30" s="7">
        <v>0</v>
      </c>
      <c r="J30" s="7">
        <v>0</v>
      </c>
      <c r="K30" s="7">
        <v>0</v>
      </c>
      <c r="L30" s="7">
        <v>0</v>
      </c>
      <c r="M30" s="7">
        <v>0</v>
      </c>
      <c r="N30" s="7">
        <v>0</v>
      </c>
      <c r="O30" s="7">
        <v>0</v>
      </c>
      <c r="P30" s="7">
        <v>0</v>
      </c>
      <c r="Q30" s="7">
        <v>0</v>
      </c>
    </row>
    <row r="31" spans="1:17" ht="12.75">
      <c r="A31" s="7" t="s">
        <v>278</v>
      </c>
      <c r="B31" s="7">
        <v>0.2</v>
      </c>
      <c r="C31" s="7">
        <v>0.2</v>
      </c>
      <c r="D31" s="7">
        <v>0.2</v>
      </c>
      <c r="E31" s="7">
        <v>0.2</v>
      </c>
      <c r="F31" s="7">
        <v>0.2</v>
      </c>
      <c r="G31" s="4">
        <v>0.2</v>
      </c>
      <c r="H31" s="4">
        <v>0.2</v>
      </c>
      <c r="I31" s="4">
        <v>0.2</v>
      </c>
      <c r="J31" s="4">
        <v>0.2</v>
      </c>
      <c r="K31" s="4">
        <v>0.2</v>
      </c>
      <c r="L31" s="4">
        <v>0.2</v>
      </c>
      <c r="M31" s="4">
        <v>0.2</v>
      </c>
      <c r="N31" s="4">
        <v>0.2</v>
      </c>
      <c r="O31" s="4">
        <v>0.2</v>
      </c>
      <c r="P31" s="4">
        <v>0.2</v>
      </c>
      <c r="Q31" s="4">
        <v>0.2</v>
      </c>
    </row>
    <row r="32" spans="1:17" ht="12.75">
      <c r="A32" s="7" t="s">
        <v>279</v>
      </c>
      <c r="B32" s="7">
        <v>3</v>
      </c>
      <c r="C32" s="7">
        <v>3</v>
      </c>
      <c r="D32" s="7">
        <v>3</v>
      </c>
      <c r="E32" s="7">
        <v>3</v>
      </c>
      <c r="F32" s="7">
        <v>3</v>
      </c>
      <c r="G32" s="4">
        <v>3</v>
      </c>
      <c r="H32" s="4">
        <v>3</v>
      </c>
      <c r="I32" s="4">
        <v>3</v>
      </c>
      <c r="J32" s="4">
        <v>3</v>
      </c>
      <c r="K32" s="4">
        <v>3</v>
      </c>
      <c r="L32" s="4">
        <v>3</v>
      </c>
      <c r="M32" s="4">
        <v>3</v>
      </c>
      <c r="N32" s="4">
        <v>3</v>
      </c>
      <c r="O32" s="4">
        <v>3</v>
      </c>
      <c r="P32" s="4">
        <v>3</v>
      </c>
      <c r="Q32" s="4">
        <v>3</v>
      </c>
    </row>
    <row r="33" spans="1:17" ht="25.5">
      <c r="A33" s="7" t="s">
        <v>280</v>
      </c>
      <c r="B33" s="7">
        <v>1.8</v>
      </c>
      <c r="C33" s="7">
        <v>1.8</v>
      </c>
      <c r="D33" s="7">
        <v>1.8</v>
      </c>
      <c r="E33" s="7">
        <v>8.1</v>
      </c>
      <c r="F33" s="7">
        <v>5.9</v>
      </c>
      <c r="G33" s="4">
        <v>5.9</v>
      </c>
      <c r="H33" s="4">
        <v>5.8</v>
      </c>
      <c r="I33" s="4">
        <v>4.2</v>
      </c>
      <c r="J33" s="4">
        <v>2.4</v>
      </c>
      <c r="K33" s="4">
        <v>2.2000000000000002</v>
      </c>
      <c r="L33" s="4">
        <v>2</v>
      </c>
      <c r="M33" s="4">
        <v>2</v>
      </c>
      <c r="N33" s="4">
        <v>2</v>
      </c>
      <c r="O33" s="4">
        <v>2</v>
      </c>
      <c r="P33" s="4">
        <v>2</v>
      </c>
      <c r="Q33" s="4">
        <v>2</v>
      </c>
    </row>
    <row r="34" spans="1:17" ht="25.5">
      <c r="A34" s="7" t="s">
        <v>281</v>
      </c>
      <c r="B34" s="7">
        <v>2.5</v>
      </c>
      <c r="C34" s="7">
        <v>2.5</v>
      </c>
      <c r="D34" s="7">
        <v>2.4</v>
      </c>
      <c r="E34" s="7">
        <v>2.4</v>
      </c>
      <c r="F34" s="7">
        <v>2.4</v>
      </c>
      <c r="G34" s="4">
        <v>2.4500000000000002</v>
      </c>
      <c r="H34" s="4">
        <v>2.5</v>
      </c>
      <c r="I34" s="4">
        <v>2.5</v>
      </c>
      <c r="J34" s="4">
        <v>2.5499999999999998</v>
      </c>
      <c r="K34" s="4">
        <v>2.6</v>
      </c>
      <c r="L34" s="4">
        <v>2.6</v>
      </c>
      <c r="M34" s="4">
        <v>2.65</v>
      </c>
      <c r="N34" s="4">
        <v>2.65</v>
      </c>
      <c r="O34" s="4">
        <v>2.7</v>
      </c>
      <c r="P34" s="4">
        <v>2.7</v>
      </c>
      <c r="Q34" s="4">
        <v>2.8</v>
      </c>
    </row>
    <row r="35" spans="1:17" ht="38.25">
      <c r="A35" s="7" t="s">
        <v>282</v>
      </c>
      <c r="B35" s="7">
        <f t="shared" ref="B35:Q35" si="2">B36+B37+B38+B39+B40+B41+B42+B43+B44</f>
        <v>100</v>
      </c>
      <c r="C35" s="7">
        <f t="shared" si="2"/>
        <v>100</v>
      </c>
      <c r="D35" s="7">
        <f t="shared" si="2"/>
        <v>100</v>
      </c>
      <c r="E35" s="7">
        <f t="shared" si="2"/>
        <v>100</v>
      </c>
      <c r="F35" s="7">
        <f t="shared" si="2"/>
        <v>100</v>
      </c>
      <c r="G35" s="7">
        <f t="shared" si="2"/>
        <v>100</v>
      </c>
      <c r="H35" s="7">
        <f t="shared" si="2"/>
        <v>100</v>
      </c>
      <c r="I35" s="7">
        <f t="shared" si="2"/>
        <v>100</v>
      </c>
      <c r="J35" s="7">
        <f t="shared" si="2"/>
        <v>100</v>
      </c>
      <c r="K35" s="7">
        <f t="shared" si="2"/>
        <v>100</v>
      </c>
      <c r="L35" s="7">
        <f t="shared" si="2"/>
        <v>100</v>
      </c>
      <c r="M35" s="7">
        <f t="shared" si="2"/>
        <v>100</v>
      </c>
      <c r="N35" s="7">
        <f t="shared" si="2"/>
        <v>100</v>
      </c>
      <c r="O35" s="7">
        <f t="shared" si="2"/>
        <v>100</v>
      </c>
      <c r="P35" s="7">
        <f t="shared" si="2"/>
        <v>100</v>
      </c>
      <c r="Q35" s="7">
        <f t="shared" si="2"/>
        <v>100</v>
      </c>
    </row>
    <row r="36" spans="1:17" ht="12.75">
      <c r="A36" s="7" t="s">
        <v>272</v>
      </c>
      <c r="B36" s="7">
        <v>15.8</v>
      </c>
      <c r="C36" s="7">
        <v>15.8</v>
      </c>
      <c r="D36" s="7">
        <v>15.8</v>
      </c>
      <c r="E36" s="7">
        <v>15.8</v>
      </c>
      <c r="F36" s="7">
        <v>15.8</v>
      </c>
      <c r="G36" s="7">
        <v>15.8</v>
      </c>
      <c r="H36" s="7">
        <v>15.8</v>
      </c>
      <c r="I36" s="7">
        <v>15.8</v>
      </c>
      <c r="J36" s="7">
        <v>15.8</v>
      </c>
      <c r="K36" s="7">
        <v>15.8</v>
      </c>
      <c r="L36" s="7">
        <v>15.8</v>
      </c>
      <c r="M36" s="7">
        <v>15.8</v>
      </c>
      <c r="N36" s="7">
        <v>15.8</v>
      </c>
      <c r="O36" s="7">
        <v>15.8</v>
      </c>
      <c r="P36" s="7">
        <v>15.8</v>
      </c>
      <c r="Q36" s="7">
        <v>15.8</v>
      </c>
    </row>
    <row r="37" spans="1:17" ht="12.75">
      <c r="A37" s="7" t="s">
        <v>273</v>
      </c>
      <c r="B37" s="7">
        <v>6</v>
      </c>
      <c r="C37" s="7">
        <v>6</v>
      </c>
      <c r="D37" s="7">
        <v>6</v>
      </c>
      <c r="E37" s="7">
        <v>6</v>
      </c>
      <c r="F37" s="7">
        <v>6</v>
      </c>
      <c r="G37" s="7">
        <v>6</v>
      </c>
      <c r="H37" s="7">
        <v>6</v>
      </c>
      <c r="I37" s="7">
        <v>6</v>
      </c>
      <c r="J37" s="7">
        <v>6</v>
      </c>
      <c r="K37" s="7">
        <v>6</v>
      </c>
      <c r="L37" s="7">
        <v>6</v>
      </c>
      <c r="M37" s="7">
        <v>6</v>
      </c>
      <c r="N37" s="7">
        <v>6</v>
      </c>
      <c r="O37" s="7">
        <v>6</v>
      </c>
      <c r="P37" s="7">
        <v>6</v>
      </c>
      <c r="Q37" s="7">
        <v>6</v>
      </c>
    </row>
    <row r="38" spans="1:17" ht="25.5">
      <c r="A38" s="7" t="s">
        <v>274</v>
      </c>
      <c r="B38" s="7">
        <v>4</v>
      </c>
      <c r="C38" s="7">
        <v>4</v>
      </c>
      <c r="D38" s="7">
        <v>4</v>
      </c>
      <c r="E38" s="7">
        <v>4</v>
      </c>
      <c r="F38" s="7">
        <v>4</v>
      </c>
      <c r="G38" s="7">
        <v>4</v>
      </c>
      <c r="H38" s="7">
        <v>4</v>
      </c>
      <c r="I38" s="7">
        <v>4</v>
      </c>
      <c r="J38" s="7">
        <v>4</v>
      </c>
      <c r="K38" s="7">
        <v>4</v>
      </c>
      <c r="L38" s="7">
        <v>4</v>
      </c>
      <c r="M38" s="7">
        <v>4</v>
      </c>
      <c r="N38" s="7">
        <v>4</v>
      </c>
      <c r="O38" s="7">
        <v>4</v>
      </c>
      <c r="P38" s="7">
        <v>4</v>
      </c>
      <c r="Q38" s="7">
        <v>4</v>
      </c>
    </row>
    <row r="39" spans="1:17" ht="12.75">
      <c r="A39" s="7" t="s">
        <v>275</v>
      </c>
      <c r="B39" s="7">
        <v>0</v>
      </c>
      <c r="C39" s="7">
        <v>0</v>
      </c>
      <c r="D39" s="7">
        <v>0</v>
      </c>
      <c r="E39" s="7">
        <v>0</v>
      </c>
      <c r="F39" s="7">
        <v>0</v>
      </c>
      <c r="G39" s="7">
        <v>0</v>
      </c>
      <c r="H39" s="7">
        <v>0</v>
      </c>
      <c r="I39" s="7">
        <v>0</v>
      </c>
      <c r="J39" s="7">
        <v>0</v>
      </c>
      <c r="K39" s="7">
        <v>0</v>
      </c>
      <c r="L39" s="7">
        <v>0</v>
      </c>
      <c r="M39" s="7">
        <v>0</v>
      </c>
      <c r="N39" s="7">
        <v>0</v>
      </c>
      <c r="O39" s="7">
        <v>0</v>
      </c>
      <c r="P39" s="7">
        <v>0</v>
      </c>
      <c r="Q39" s="7">
        <v>0</v>
      </c>
    </row>
    <row r="40" spans="1:17" ht="12.75">
      <c r="A40" s="7" t="s">
        <v>276</v>
      </c>
      <c r="B40" s="7">
        <v>0</v>
      </c>
      <c r="C40" s="7">
        <v>0</v>
      </c>
      <c r="D40" s="7">
        <v>0</v>
      </c>
      <c r="E40" s="7">
        <v>0</v>
      </c>
      <c r="F40" s="7">
        <v>0</v>
      </c>
      <c r="G40" s="7">
        <v>0</v>
      </c>
      <c r="H40" s="7">
        <v>0</v>
      </c>
      <c r="I40" s="7">
        <v>0</v>
      </c>
      <c r="J40" s="7">
        <v>0</v>
      </c>
      <c r="K40" s="7">
        <v>0</v>
      </c>
      <c r="L40" s="7">
        <v>0</v>
      </c>
      <c r="M40" s="7">
        <v>0</v>
      </c>
      <c r="N40" s="7">
        <v>0</v>
      </c>
      <c r="O40" s="7">
        <v>0</v>
      </c>
      <c r="P40" s="7">
        <v>0</v>
      </c>
      <c r="Q40" s="7">
        <v>0</v>
      </c>
    </row>
    <row r="41" spans="1:17" ht="12.75">
      <c r="A41" s="7" t="s">
        <v>277</v>
      </c>
      <c r="B41" s="7">
        <v>0</v>
      </c>
      <c r="C41" s="7">
        <v>0</v>
      </c>
      <c r="D41" s="7">
        <v>0</v>
      </c>
      <c r="E41" s="7">
        <v>0</v>
      </c>
      <c r="F41" s="7">
        <v>0</v>
      </c>
      <c r="G41" s="7">
        <v>0</v>
      </c>
      <c r="H41" s="7">
        <v>0</v>
      </c>
      <c r="I41" s="7">
        <v>0</v>
      </c>
      <c r="J41" s="7">
        <v>0</v>
      </c>
      <c r="K41" s="7">
        <v>0</v>
      </c>
      <c r="L41" s="7">
        <v>0</v>
      </c>
      <c r="M41" s="7">
        <v>0</v>
      </c>
      <c r="N41" s="7">
        <v>0</v>
      </c>
      <c r="O41" s="7">
        <v>0</v>
      </c>
      <c r="P41" s="7">
        <v>0</v>
      </c>
      <c r="Q41" s="7">
        <v>0</v>
      </c>
    </row>
    <row r="42" spans="1:17" ht="12.75">
      <c r="A42" s="7" t="s">
        <v>278</v>
      </c>
      <c r="B42" s="7">
        <v>4</v>
      </c>
      <c r="C42" s="7">
        <v>4</v>
      </c>
      <c r="D42" s="7">
        <v>4</v>
      </c>
      <c r="E42" s="7">
        <v>4</v>
      </c>
      <c r="F42" s="7">
        <v>4</v>
      </c>
      <c r="G42" s="7">
        <v>4</v>
      </c>
      <c r="H42" s="7">
        <v>4</v>
      </c>
      <c r="I42" s="7">
        <v>4</v>
      </c>
      <c r="J42" s="7">
        <v>4</v>
      </c>
      <c r="K42" s="7">
        <v>4</v>
      </c>
      <c r="L42" s="7">
        <v>4</v>
      </c>
      <c r="M42" s="7">
        <v>4</v>
      </c>
      <c r="N42" s="7">
        <v>4</v>
      </c>
      <c r="O42" s="7">
        <v>4</v>
      </c>
      <c r="P42" s="7">
        <v>4</v>
      </c>
      <c r="Q42" s="7">
        <v>4</v>
      </c>
    </row>
    <row r="43" spans="1:17" ht="12.75">
      <c r="A43" s="7" t="s">
        <v>279</v>
      </c>
      <c r="B43" s="7">
        <v>61.2</v>
      </c>
      <c r="C43" s="7">
        <v>61.2</v>
      </c>
      <c r="D43" s="7">
        <v>61.2</v>
      </c>
      <c r="E43" s="7">
        <v>61.2</v>
      </c>
      <c r="F43" s="7">
        <v>61.2</v>
      </c>
      <c r="G43" s="7">
        <v>61.2</v>
      </c>
      <c r="H43" s="7">
        <v>61.2</v>
      </c>
      <c r="I43" s="7">
        <v>61.2</v>
      </c>
      <c r="J43" s="7">
        <v>61.2</v>
      </c>
      <c r="K43" s="7">
        <v>61.2</v>
      </c>
      <c r="L43" s="7">
        <v>61.2</v>
      </c>
      <c r="M43" s="7">
        <v>61.2</v>
      </c>
      <c r="N43" s="7">
        <v>61.2</v>
      </c>
      <c r="O43" s="7">
        <v>61.2</v>
      </c>
      <c r="P43" s="7">
        <v>61.2</v>
      </c>
      <c r="Q43" s="7">
        <v>61.2</v>
      </c>
    </row>
    <row r="44" spans="1:17" ht="25.5">
      <c r="A44" s="7" t="s">
        <v>280</v>
      </c>
      <c r="B44" s="7">
        <v>9</v>
      </c>
      <c r="C44" s="7">
        <v>9</v>
      </c>
      <c r="D44" s="7">
        <v>9</v>
      </c>
      <c r="E44" s="7">
        <v>9</v>
      </c>
      <c r="F44" s="7">
        <v>9</v>
      </c>
      <c r="G44" s="7">
        <v>9</v>
      </c>
      <c r="H44" s="7">
        <v>9</v>
      </c>
      <c r="I44" s="7">
        <v>9</v>
      </c>
      <c r="J44" s="7">
        <v>9</v>
      </c>
      <c r="K44" s="7">
        <v>9</v>
      </c>
      <c r="L44" s="7">
        <v>9</v>
      </c>
      <c r="M44" s="7">
        <v>9</v>
      </c>
      <c r="N44" s="7">
        <v>9</v>
      </c>
      <c r="O44" s="7">
        <v>9</v>
      </c>
      <c r="P44" s="7">
        <v>9</v>
      </c>
      <c r="Q44" s="7">
        <v>9</v>
      </c>
    </row>
    <row r="45" spans="1:17" ht="25.5">
      <c r="A45" s="16" t="s">
        <v>283</v>
      </c>
      <c r="B45" s="6">
        <f>1050800*80%</f>
        <v>840640</v>
      </c>
      <c r="C45" s="6">
        <f>(1026800*80%)</f>
        <v>821440</v>
      </c>
      <c r="D45" s="6">
        <f>(1115800*80%)</f>
        <v>892640</v>
      </c>
      <c r="E45" s="6">
        <f>(1170500*80%)</f>
        <v>936400</v>
      </c>
      <c r="F45" s="6">
        <f>(1170500*80%)*1.05</f>
        <v>983220</v>
      </c>
      <c r="G45" s="17">
        <f>F45*1.03</f>
        <v>1012716.6</v>
      </c>
      <c r="H45" s="17">
        <f>G45*1.03</f>
        <v>1043098.098</v>
      </c>
      <c r="I45" s="17">
        <f>H45*1.03</f>
        <v>1074391.04094</v>
      </c>
      <c r="J45" s="17">
        <f>I45*1.02</f>
        <v>1095878.8617588</v>
      </c>
      <c r="K45" s="17">
        <f>J45*1.02</f>
        <v>1117796.438993976</v>
      </c>
      <c r="L45" s="17">
        <f>K45*1.02</f>
        <v>1140152.3677738556</v>
      </c>
      <c r="M45" s="17">
        <f>L45*1.03</f>
        <v>1174356.9388070712</v>
      </c>
      <c r="N45" s="17">
        <f>M45*1.03</f>
        <v>1209587.6469712832</v>
      </c>
      <c r="O45" s="17">
        <f>N45*1.03</f>
        <v>1245875.2763804218</v>
      </c>
      <c r="P45" s="17">
        <f>O45*1.03</f>
        <v>1283251.5346718344</v>
      </c>
      <c r="Q45" s="17">
        <f>P45*1.03</f>
        <v>1321749.0807119894</v>
      </c>
    </row>
    <row r="46" spans="1:17" ht="25.5">
      <c r="A46" s="16" t="s">
        <v>284</v>
      </c>
      <c r="B46" s="7">
        <v>0</v>
      </c>
      <c r="C46" s="7">
        <v>0</v>
      </c>
      <c r="D46" s="7">
        <v>0</v>
      </c>
      <c r="E46" s="7">
        <v>0</v>
      </c>
      <c r="F46" s="7">
        <v>0</v>
      </c>
      <c r="G46" s="4">
        <v>0</v>
      </c>
      <c r="H46" s="4">
        <v>0</v>
      </c>
      <c r="I46" s="4">
        <v>0</v>
      </c>
      <c r="J46" s="4">
        <v>0</v>
      </c>
      <c r="K46" s="4">
        <v>0</v>
      </c>
      <c r="L46" s="4">
        <v>0</v>
      </c>
      <c r="M46" s="4">
        <v>0</v>
      </c>
      <c r="N46" s="4">
        <v>0</v>
      </c>
      <c r="O46" s="4">
        <v>0</v>
      </c>
      <c r="P46" s="4">
        <v>0</v>
      </c>
      <c r="Q46" s="4">
        <v>0</v>
      </c>
    </row>
    <row r="47" spans="1:17" ht="25.5">
      <c r="A47" s="7" t="s">
        <v>285</v>
      </c>
      <c r="B47" s="7" t="s">
        <v>262</v>
      </c>
      <c r="C47" s="7" t="s">
        <v>262</v>
      </c>
      <c r="D47" s="7" t="s">
        <v>262</v>
      </c>
      <c r="E47" s="7" t="s">
        <v>262</v>
      </c>
      <c r="F47" s="7" t="s">
        <v>262</v>
      </c>
      <c r="G47" s="7" t="s">
        <v>262</v>
      </c>
      <c r="H47" s="7" t="s">
        <v>262</v>
      </c>
      <c r="I47" s="7" t="s">
        <v>262</v>
      </c>
      <c r="J47" s="7" t="s">
        <v>262</v>
      </c>
      <c r="K47" s="7" t="s">
        <v>262</v>
      </c>
      <c r="L47" s="7" t="s">
        <v>262</v>
      </c>
      <c r="M47" s="7" t="s">
        <v>262</v>
      </c>
      <c r="N47" s="7" t="s">
        <v>262</v>
      </c>
      <c r="O47" s="7" t="s">
        <v>262</v>
      </c>
      <c r="P47" s="7" t="s">
        <v>262</v>
      </c>
      <c r="Q47" s="7" t="s">
        <v>262</v>
      </c>
    </row>
    <row r="48" spans="1:17" ht="38.25">
      <c r="A48" s="7" t="s">
        <v>286</v>
      </c>
      <c r="B48" s="7">
        <v>296547</v>
      </c>
      <c r="C48" s="7">
        <v>319901</v>
      </c>
      <c r="D48" s="7">
        <v>369952</v>
      </c>
      <c r="E48" s="7">
        <v>322478</v>
      </c>
      <c r="F48" s="7">
        <v>361675</v>
      </c>
      <c r="G48" s="4">
        <v>365000</v>
      </c>
      <c r="H48" s="4">
        <v>369256</v>
      </c>
      <c r="I48" s="4">
        <v>372950</v>
      </c>
      <c r="J48" s="4">
        <v>376678</v>
      </c>
      <c r="K48" s="4">
        <v>380445</v>
      </c>
      <c r="L48" s="4">
        <v>384250</v>
      </c>
      <c r="M48" s="4">
        <v>385000</v>
      </c>
      <c r="N48" s="4">
        <v>385000</v>
      </c>
      <c r="O48" s="4">
        <v>385000</v>
      </c>
      <c r="P48" s="4">
        <v>385000</v>
      </c>
      <c r="Q48" s="4">
        <v>385000</v>
      </c>
    </row>
    <row r="49" spans="1:17" ht="38.25">
      <c r="A49" s="7" t="s">
        <v>287</v>
      </c>
      <c r="B49" s="7">
        <v>0</v>
      </c>
      <c r="C49" s="7">
        <v>0</v>
      </c>
      <c r="D49" s="7">
        <v>0</v>
      </c>
      <c r="E49" s="7">
        <v>0</v>
      </c>
      <c r="F49" s="7">
        <v>0</v>
      </c>
      <c r="G49" s="4">
        <v>0</v>
      </c>
      <c r="H49" s="4">
        <v>0</v>
      </c>
      <c r="I49" s="4">
        <v>0</v>
      </c>
      <c r="J49" s="4">
        <v>0</v>
      </c>
      <c r="K49" s="4">
        <v>0</v>
      </c>
      <c r="L49" s="4">
        <v>0</v>
      </c>
      <c r="M49" s="4">
        <v>0</v>
      </c>
      <c r="N49" s="4">
        <v>0</v>
      </c>
      <c r="O49" s="4">
        <v>0</v>
      </c>
      <c r="P49" s="4">
        <v>0</v>
      </c>
      <c r="Q49" s="4">
        <v>0</v>
      </c>
    </row>
    <row r="50" spans="1:17" ht="38.25">
      <c r="A50" s="7" t="s">
        <v>288</v>
      </c>
      <c r="B50" s="6">
        <f>58700+59800</f>
        <v>118500</v>
      </c>
      <c r="C50" s="6">
        <f>47500+108700</f>
        <v>156200</v>
      </c>
      <c r="D50" s="6">
        <f>80200+99200</f>
        <v>179400</v>
      </c>
      <c r="E50" s="6">
        <f>54400+89900</f>
        <v>144300</v>
      </c>
      <c r="F50" s="6">
        <f>E50*0.97</f>
        <v>139971</v>
      </c>
      <c r="G50" s="13">
        <f t="shared" ref="G50:Q50" si="3">F50*1.06</f>
        <v>148369.26</v>
      </c>
      <c r="H50" s="13">
        <f t="shared" si="3"/>
        <v>157271.41560000001</v>
      </c>
      <c r="I50" s="13">
        <f t="shared" si="3"/>
        <v>166707.70053600002</v>
      </c>
      <c r="J50" s="13">
        <f t="shared" si="3"/>
        <v>176710.16256816004</v>
      </c>
      <c r="K50" s="13">
        <f t="shared" si="3"/>
        <v>187312.77232224966</v>
      </c>
      <c r="L50" s="13">
        <f t="shared" si="3"/>
        <v>198551.53866158464</v>
      </c>
      <c r="M50" s="13">
        <f t="shared" si="3"/>
        <v>210464.63098127971</v>
      </c>
      <c r="N50" s="13">
        <f t="shared" si="3"/>
        <v>223092.50884015652</v>
      </c>
      <c r="O50" s="13">
        <f t="shared" si="3"/>
        <v>236478.05937056593</v>
      </c>
      <c r="P50" s="13">
        <f t="shared" si="3"/>
        <v>250666.74293279988</v>
      </c>
      <c r="Q50" s="13">
        <f t="shared" si="3"/>
        <v>265706.74750876788</v>
      </c>
    </row>
    <row r="51" spans="1:17" ht="38.25">
      <c r="A51" s="7" t="s">
        <v>289</v>
      </c>
      <c r="B51" s="7">
        <f t="shared" ref="B51:Q51" si="4">B52+B53+B54+B55+B56</f>
        <v>100</v>
      </c>
      <c r="C51" s="7">
        <f t="shared" si="4"/>
        <v>100</v>
      </c>
      <c r="D51" s="7">
        <f t="shared" si="4"/>
        <v>100</v>
      </c>
      <c r="E51" s="7">
        <f t="shared" si="4"/>
        <v>100</v>
      </c>
      <c r="F51" s="7">
        <f t="shared" si="4"/>
        <v>100</v>
      </c>
      <c r="G51" s="7">
        <f t="shared" si="4"/>
        <v>100</v>
      </c>
      <c r="H51" s="7">
        <f t="shared" si="4"/>
        <v>100</v>
      </c>
      <c r="I51" s="7">
        <f t="shared" si="4"/>
        <v>100</v>
      </c>
      <c r="J51" s="7">
        <f t="shared" si="4"/>
        <v>100</v>
      </c>
      <c r="K51" s="7">
        <f t="shared" si="4"/>
        <v>100</v>
      </c>
      <c r="L51" s="7">
        <f t="shared" si="4"/>
        <v>100</v>
      </c>
      <c r="M51" s="7">
        <f t="shared" si="4"/>
        <v>100</v>
      </c>
      <c r="N51" s="7">
        <f t="shared" si="4"/>
        <v>100</v>
      </c>
      <c r="O51" s="7">
        <f t="shared" si="4"/>
        <v>100</v>
      </c>
      <c r="P51" s="7">
        <f t="shared" si="4"/>
        <v>100</v>
      </c>
      <c r="Q51" s="7">
        <f t="shared" si="4"/>
        <v>100</v>
      </c>
    </row>
    <row r="52" spans="1:17" ht="12.75">
      <c r="A52" s="7" t="s">
        <v>290</v>
      </c>
      <c r="B52" s="7">
        <v>52</v>
      </c>
      <c r="C52" s="7">
        <v>52</v>
      </c>
      <c r="D52" s="7">
        <v>51</v>
      </c>
      <c r="E52" s="7">
        <v>58</v>
      </c>
      <c r="F52" s="7">
        <v>56</v>
      </c>
      <c r="G52" s="7">
        <v>53</v>
      </c>
      <c r="H52" s="7">
        <v>53</v>
      </c>
      <c r="I52" s="7">
        <v>53</v>
      </c>
      <c r="J52" s="7">
        <v>53</v>
      </c>
      <c r="K52" s="7">
        <v>53</v>
      </c>
      <c r="L52" s="7">
        <v>53</v>
      </c>
      <c r="M52" s="7">
        <v>53</v>
      </c>
      <c r="N52" s="7">
        <v>53</v>
      </c>
      <c r="O52" s="7">
        <v>53</v>
      </c>
      <c r="P52" s="7">
        <v>53</v>
      </c>
      <c r="Q52" s="7">
        <v>53</v>
      </c>
    </row>
    <row r="53" spans="1:17" ht="38.25">
      <c r="A53" s="7" t="s">
        <v>291</v>
      </c>
      <c r="B53" s="7">
        <v>35</v>
      </c>
      <c r="C53" s="7">
        <v>34</v>
      </c>
      <c r="D53" s="7">
        <v>35</v>
      </c>
      <c r="E53" s="7">
        <v>28</v>
      </c>
      <c r="F53" s="7">
        <v>32</v>
      </c>
      <c r="G53" s="4">
        <v>38</v>
      </c>
      <c r="H53" s="4">
        <v>38</v>
      </c>
      <c r="I53" s="4">
        <v>38</v>
      </c>
      <c r="J53" s="4">
        <v>38</v>
      </c>
      <c r="K53" s="4">
        <v>38</v>
      </c>
      <c r="L53" s="4">
        <v>38</v>
      </c>
      <c r="M53" s="4">
        <v>38</v>
      </c>
      <c r="N53" s="4">
        <v>38</v>
      </c>
      <c r="O53" s="4">
        <v>38</v>
      </c>
      <c r="P53" s="4">
        <v>38</v>
      </c>
      <c r="Q53" s="4">
        <v>38</v>
      </c>
    </row>
    <row r="54" spans="1:17" ht="38.25">
      <c r="A54" s="7" t="s">
        <v>292</v>
      </c>
      <c r="B54" s="7">
        <v>12</v>
      </c>
      <c r="C54" s="7">
        <v>13</v>
      </c>
      <c r="D54" s="7">
        <v>13</v>
      </c>
      <c r="E54" s="7">
        <v>11</v>
      </c>
      <c r="F54" s="7">
        <v>11</v>
      </c>
      <c r="G54" s="4">
        <v>8</v>
      </c>
      <c r="H54" s="4">
        <v>8</v>
      </c>
      <c r="I54" s="4">
        <v>8</v>
      </c>
      <c r="J54" s="4">
        <v>8</v>
      </c>
      <c r="K54" s="4">
        <v>8</v>
      </c>
      <c r="L54" s="4">
        <v>8</v>
      </c>
      <c r="M54" s="4">
        <v>8</v>
      </c>
      <c r="N54" s="4">
        <v>8</v>
      </c>
      <c r="O54" s="4">
        <v>8</v>
      </c>
      <c r="P54" s="4">
        <v>8</v>
      </c>
      <c r="Q54" s="4">
        <v>8</v>
      </c>
    </row>
    <row r="55" spans="1:17" ht="25.5">
      <c r="A55" s="7" t="s">
        <v>293</v>
      </c>
      <c r="B55" s="7">
        <v>0</v>
      </c>
      <c r="C55" s="7">
        <v>0</v>
      </c>
      <c r="D55" s="7">
        <v>0</v>
      </c>
      <c r="E55" s="7">
        <v>0</v>
      </c>
      <c r="F55" s="7">
        <v>0</v>
      </c>
      <c r="G55" s="4">
        <v>0</v>
      </c>
      <c r="H55" s="4">
        <v>0</v>
      </c>
      <c r="I55" s="4">
        <v>0</v>
      </c>
      <c r="J55" s="4">
        <v>0</v>
      </c>
      <c r="K55" s="4">
        <v>0</v>
      </c>
      <c r="L55" s="4">
        <v>0</v>
      </c>
      <c r="M55" s="4">
        <v>0</v>
      </c>
      <c r="N55" s="4">
        <v>0</v>
      </c>
      <c r="O55" s="4">
        <v>0</v>
      </c>
      <c r="P55" s="4">
        <v>0</v>
      </c>
      <c r="Q55" s="4">
        <v>0</v>
      </c>
    </row>
    <row r="56" spans="1:17" ht="12.75">
      <c r="A56" s="7" t="s">
        <v>294</v>
      </c>
      <c r="B56" s="7">
        <v>1</v>
      </c>
      <c r="C56" s="7">
        <v>1</v>
      </c>
      <c r="D56" s="7">
        <v>1</v>
      </c>
      <c r="E56" s="7">
        <v>3</v>
      </c>
      <c r="F56" s="7">
        <v>1</v>
      </c>
      <c r="G56" s="4">
        <v>1</v>
      </c>
      <c r="H56" s="4">
        <v>1</v>
      </c>
      <c r="I56" s="4">
        <v>1</v>
      </c>
      <c r="J56" s="4">
        <v>1</v>
      </c>
      <c r="K56" s="4">
        <v>1</v>
      </c>
      <c r="L56" s="4">
        <v>1</v>
      </c>
      <c r="M56" s="4">
        <v>1</v>
      </c>
      <c r="N56" s="4">
        <v>1</v>
      </c>
      <c r="O56" s="4">
        <v>1</v>
      </c>
      <c r="P56" s="4">
        <v>1</v>
      </c>
      <c r="Q56" s="4">
        <v>1</v>
      </c>
    </row>
    <row r="57" spans="1:17" ht="25.5">
      <c r="A57" s="7" t="s">
        <v>295</v>
      </c>
      <c r="B57" s="7">
        <v>0</v>
      </c>
      <c r="C57" s="7">
        <v>0</v>
      </c>
      <c r="D57" s="7">
        <v>0</v>
      </c>
      <c r="E57" s="7">
        <v>0</v>
      </c>
      <c r="F57" s="7">
        <v>0</v>
      </c>
      <c r="G57" s="4">
        <v>0</v>
      </c>
      <c r="H57" s="4">
        <v>0</v>
      </c>
      <c r="I57" s="4">
        <v>0</v>
      </c>
      <c r="J57" s="4">
        <v>0</v>
      </c>
      <c r="K57" s="4">
        <v>0</v>
      </c>
      <c r="L57" s="4">
        <v>0</v>
      </c>
      <c r="M57" s="4">
        <v>0</v>
      </c>
      <c r="N57" s="4">
        <v>0</v>
      </c>
      <c r="O57" s="4">
        <v>0</v>
      </c>
      <c r="P57" s="4">
        <v>0</v>
      </c>
      <c r="Q57" s="4">
        <v>0</v>
      </c>
    </row>
    <row r="58" spans="1:17" ht="25.5">
      <c r="A58" s="7" t="s">
        <v>296</v>
      </c>
      <c r="B58" s="7">
        <v>41</v>
      </c>
      <c r="C58" s="7">
        <v>38</v>
      </c>
      <c r="D58" s="7">
        <v>42</v>
      </c>
      <c r="E58" s="7">
        <v>42</v>
      </c>
      <c r="F58" s="7">
        <v>42</v>
      </c>
      <c r="G58" s="4">
        <v>43</v>
      </c>
      <c r="H58" s="4">
        <v>43</v>
      </c>
      <c r="I58" s="4">
        <v>44</v>
      </c>
      <c r="J58" s="4">
        <v>44</v>
      </c>
      <c r="K58" s="4">
        <v>45</v>
      </c>
      <c r="L58" s="4">
        <v>45</v>
      </c>
      <c r="M58" s="4">
        <v>46</v>
      </c>
      <c r="N58" s="4">
        <v>46</v>
      </c>
      <c r="O58" s="4">
        <v>47</v>
      </c>
      <c r="P58" s="4">
        <v>47</v>
      </c>
      <c r="Q58" s="4">
        <v>48</v>
      </c>
    </row>
    <row r="59" spans="1:17" ht="25.5">
      <c r="A59" s="7" t="s">
        <v>297</v>
      </c>
      <c r="B59" s="7">
        <v>268</v>
      </c>
      <c r="C59" s="7">
        <v>256</v>
      </c>
      <c r="D59" s="7">
        <v>253</v>
      </c>
      <c r="E59" s="7">
        <v>225</v>
      </c>
      <c r="F59" s="7">
        <v>211</v>
      </c>
      <c r="G59" s="4">
        <v>212</v>
      </c>
      <c r="H59" s="4">
        <v>265</v>
      </c>
      <c r="I59" s="4">
        <v>293</v>
      </c>
      <c r="J59" s="4">
        <v>311</v>
      </c>
      <c r="K59" s="4">
        <v>341</v>
      </c>
      <c r="L59" s="4">
        <v>372</v>
      </c>
      <c r="M59" s="4">
        <v>398</v>
      </c>
      <c r="N59" s="4">
        <v>435</v>
      </c>
      <c r="O59" s="4">
        <v>470</v>
      </c>
      <c r="P59" s="4">
        <v>485</v>
      </c>
      <c r="Q59" s="4">
        <v>496</v>
      </c>
    </row>
    <row r="60" spans="1:17" ht="25.5">
      <c r="A60" s="7" t="s">
        <v>298</v>
      </c>
      <c r="B60" s="7">
        <v>0</v>
      </c>
      <c r="C60" s="7">
        <v>0</v>
      </c>
      <c r="D60" s="7">
        <v>0</v>
      </c>
      <c r="E60" s="7">
        <v>0</v>
      </c>
      <c r="F60" s="7">
        <v>0</v>
      </c>
      <c r="G60" s="4">
        <v>0</v>
      </c>
      <c r="H60" s="4">
        <v>1000</v>
      </c>
      <c r="I60" s="10">
        <f t="shared" ref="I60:Q60" si="5">H60*1.05</f>
        <v>1050</v>
      </c>
      <c r="J60" s="10">
        <f t="shared" si="5"/>
        <v>1102.5</v>
      </c>
      <c r="K60" s="10">
        <f t="shared" si="5"/>
        <v>1157.625</v>
      </c>
      <c r="L60" s="10">
        <f t="shared" si="5"/>
        <v>1215.5062500000001</v>
      </c>
      <c r="M60" s="10">
        <f t="shared" si="5"/>
        <v>1276.2815625000003</v>
      </c>
      <c r="N60" s="10">
        <f t="shared" si="5"/>
        <v>1340.0956406250004</v>
      </c>
      <c r="O60" s="10">
        <f t="shared" si="5"/>
        <v>1407.1004226562504</v>
      </c>
      <c r="P60" s="10">
        <f t="shared" si="5"/>
        <v>1477.4554437890631</v>
      </c>
      <c r="Q60" s="10">
        <f t="shared" si="5"/>
        <v>1551.3282159785163</v>
      </c>
    </row>
    <row r="61" spans="1:17" ht="51">
      <c r="A61" s="7" t="s">
        <v>299</v>
      </c>
      <c r="B61" s="6"/>
      <c r="C61" s="6"/>
      <c r="D61" s="6"/>
      <c r="E61" s="6"/>
      <c r="F61" s="6"/>
      <c r="G61" s="5"/>
      <c r="H61" s="5"/>
      <c r="I61" s="5"/>
      <c r="J61" s="5"/>
      <c r="K61" s="5"/>
      <c r="L61" s="5"/>
      <c r="M61" s="5"/>
      <c r="N61" s="5"/>
      <c r="O61" s="5"/>
      <c r="P61" s="5"/>
      <c r="Q61" s="5"/>
    </row>
    <row r="62" spans="1:17" ht="229.5">
      <c r="A62" s="7" t="s">
        <v>300</v>
      </c>
      <c r="B62" s="18" t="s">
        <v>301</v>
      </c>
      <c r="C62" s="18" t="s">
        <v>302</v>
      </c>
      <c r="D62" s="18" t="s">
        <v>303</v>
      </c>
      <c r="E62" s="18" t="s">
        <v>303</v>
      </c>
      <c r="F62" s="18" t="s">
        <v>304</v>
      </c>
      <c r="G62" s="18" t="s">
        <v>304</v>
      </c>
      <c r="H62" s="18" t="s">
        <v>304</v>
      </c>
      <c r="I62" s="18" t="s">
        <v>304</v>
      </c>
      <c r="J62" s="18" t="s">
        <v>304</v>
      </c>
      <c r="K62" s="18" t="s">
        <v>304</v>
      </c>
      <c r="L62" s="18" t="s">
        <v>304</v>
      </c>
      <c r="M62" s="18" t="s">
        <v>304</v>
      </c>
      <c r="N62" s="18" t="s">
        <v>304</v>
      </c>
      <c r="O62" s="18" t="s">
        <v>304</v>
      </c>
      <c r="P62" s="18" t="s">
        <v>304</v>
      </c>
      <c r="Q62" s="18" t="s">
        <v>304</v>
      </c>
    </row>
    <row r="63" spans="1:17" ht="191.25">
      <c r="A63" s="7" t="s">
        <v>305</v>
      </c>
      <c r="B63" s="18" t="s">
        <v>306</v>
      </c>
      <c r="C63" s="18" t="s">
        <v>307</v>
      </c>
      <c r="D63" s="18" t="s">
        <v>307</v>
      </c>
      <c r="E63" s="18" t="s">
        <v>308</v>
      </c>
      <c r="F63" s="18" t="s">
        <v>309</v>
      </c>
      <c r="G63" s="18" t="s">
        <v>309</v>
      </c>
      <c r="H63" s="18" t="s">
        <v>309</v>
      </c>
      <c r="I63" s="18" t="s">
        <v>309</v>
      </c>
      <c r="J63" s="18" t="s">
        <v>309</v>
      </c>
      <c r="K63" s="18" t="s">
        <v>309</v>
      </c>
      <c r="L63" s="18" t="s">
        <v>309</v>
      </c>
      <c r="M63" s="18" t="s">
        <v>309</v>
      </c>
      <c r="N63" s="18" t="s">
        <v>309</v>
      </c>
      <c r="O63" s="18" t="s">
        <v>309</v>
      </c>
      <c r="P63" s="18" t="s">
        <v>309</v>
      </c>
      <c r="Q63" s="18" t="s">
        <v>309</v>
      </c>
    </row>
    <row r="64" spans="1:17" ht="165.75">
      <c r="A64" s="7" t="s">
        <v>310</v>
      </c>
      <c r="B64" s="18" t="s">
        <v>311</v>
      </c>
      <c r="C64" s="18" t="s">
        <v>311</v>
      </c>
      <c r="D64" s="18" t="s">
        <v>312</v>
      </c>
      <c r="E64" s="18" t="s">
        <v>313</v>
      </c>
      <c r="F64" s="18" t="s">
        <v>314</v>
      </c>
      <c r="G64" s="18" t="s">
        <v>314</v>
      </c>
      <c r="H64" s="18" t="s">
        <v>314</v>
      </c>
      <c r="I64" s="18" t="s">
        <v>314</v>
      </c>
      <c r="J64" s="18" t="s">
        <v>314</v>
      </c>
      <c r="K64" s="18" t="s">
        <v>314</v>
      </c>
      <c r="L64" s="18" t="s">
        <v>314</v>
      </c>
      <c r="M64" s="18" t="s">
        <v>314</v>
      </c>
      <c r="N64" s="18" t="s">
        <v>314</v>
      </c>
      <c r="O64" s="18" t="s">
        <v>314</v>
      </c>
      <c r="P64" s="18" t="s">
        <v>314</v>
      </c>
      <c r="Q64" s="18" t="s">
        <v>314</v>
      </c>
    </row>
    <row r="65" spans="1:17" ht="38.25">
      <c r="A65" s="7" t="s">
        <v>315</v>
      </c>
      <c r="B65" s="7">
        <v>404.8</v>
      </c>
      <c r="C65" s="7">
        <v>468.3</v>
      </c>
      <c r="D65" s="7">
        <v>438.6</v>
      </c>
      <c r="E65" s="7">
        <v>468.9</v>
      </c>
      <c r="F65" s="7">
        <v>558.9</v>
      </c>
      <c r="G65" s="4">
        <v>487.7</v>
      </c>
      <c r="H65" s="4">
        <v>487.7</v>
      </c>
      <c r="I65" s="4">
        <v>487.7</v>
      </c>
      <c r="J65" s="4">
        <v>487.7</v>
      </c>
      <c r="K65" s="4">
        <v>487.7</v>
      </c>
      <c r="L65" s="4">
        <v>487.7</v>
      </c>
      <c r="M65" s="4">
        <v>487.7</v>
      </c>
      <c r="N65" s="4">
        <v>487.7</v>
      </c>
      <c r="O65" s="4">
        <v>487.7</v>
      </c>
      <c r="P65" s="4">
        <v>487.7</v>
      </c>
      <c r="Q65" s="4">
        <v>487.7</v>
      </c>
    </row>
    <row r="66" spans="1:17" ht="25.5">
      <c r="A66" s="7" t="s">
        <v>316</v>
      </c>
      <c r="B66" s="7">
        <v>92.1</v>
      </c>
      <c r="C66" s="7">
        <v>88.9</v>
      </c>
      <c r="D66" s="7">
        <v>92.6</v>
      </c>
      <c r="E66" s="7">
        <v>96.4</v>
      </c>
      <c r="F66" s="7">
        <v>101.3</v>
      </c>
      <c r="G66" s="4">
        <v>103.5</v>
      </c>
      <c r="H66" s="4">
        <v>103.5</v>
      </c>
      <c r="I66" s="4">
        <v>103.5</v>
      </c>
      <c r="J66" s="4">
        <v>103.5</v>
      </c>
      <c r="K66" s="4">
        <v>103.5</v>
      </c>
      <c r="L66" s="4">
        <v>103.5</v>
      </c>
      <c r="M66" s="4">
        <v>103.5</v>
      </c>
      <c r="N66" s="4">
        <v>103.5</v>
      </c>
      <c r="O66" s="4">
        <v>103.5</v>
      </c>
      <c r="P66" s="4">
        <v>103.5</v>
      </c>
      <c r="Q66" s="4">
        <v>103.5</v>
      </c>
    </row>
    <row r="67" spans="1:17" ht="25.5">
      <c r="A67" s="7" t="s">
        <v>317</v>
      </c>
      <c r="B67" s="7">
        <v>312.7</v>
      </c>
      <c r="C67" s="7">
        <v>379.4</v>
      </c>
      <c r="D67" s="7">
        <v>346</v>
      </c>
      <c r="E67" s="7">
        <v>372.5</v>
      </c>
      <c r="F67" s="7">
        <v>457.6</v>
      </c>
      <c r="G67" s="4">
        <v>384.2</v>
      </c>
      <c r="H67" s="4">
        <v>384.2</v>
      </c>
      <c r="I67" s="4">
        <v>384.2</v>
      </c>
      <c r="J67" s="4">
        <v>384.2</v>
      </c>
      <c r="K67" s="4">
        <v>384.2</v>
      </c>
      <c r="L67" s="4">
        <v>384.2</v>
      </c>
      <c r="M67" s="4">
        <v>384.2</v>
      </c>
      <c r="N67" s="4">
        <v>384.2</v>
      </c>
      <c r="O67" s="4">
        <v>384.2</v>
      </c>
      <c r="P67" s="4">
        <v>384.2</v>
      </c>
      <c r="Q67" s="4">
        <v>384.2</v>
      </c>
    </row>
    <row r="70" spans="1:17" ht="30" customHeight="1"/>
    <row r="71" spans="1:17" ht="12.75"/>
    <row r="72" spans="1:17" ht="12.75"/>
    <row r="73" spans="1:17" ht="12.75"/>
    <row r="74" spans="1:17" ht="12.75"/>
    <row r="75" spans="1:17" ht="12.75"/>
    <row r="76" spans="1:17" ht="12.75"/>
    <row r="77" spans="1:17" ht="12.75"/>
    <row r="78" spans="1:17" ht="12.75"/>
    <row r="79" spans="1:17" ht="409.5" customHeight="1"/>
  </sheetData>
  <mergeCells count="5">
    <mergeCell ref="A1:Q1"/>
    <mergeCell ref="A2:F2"/>
    <mergeCell ref="G2:Q2"/>
    <mergeCell ref="A4:Q4"/>
    <mergeCell ref="A22:Q22"/>
  </mergeCells>
  <printOptions horizontalCentered="1" gridLines="1"/>
  <pageMargins left="0.7" right="0.7" top="0.75" bottom="0.75" header="0" footer="0"/>
  <pageSetup paperSize="9" scale="41" fitToHeight="0" pageOrder="overThenDown"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Отчет PwC</vt:lpstr>
      <vt:lpstr>Инвест.проекты</vt:lpstr>
      <vt:lpstr>Инфраструктура</vt:lpstr>
      <vt:lpstr>СЭР МО</vt:lpstr>
      <vt:lpstr>Инфраструктура!Заголовки_для_печати</vt:lpstr>
      <vt:lpstr>'Отчет PwC'!Заголовки_для_печати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2020-12-29T09:04:47Z</cp:lastPrinted>
  <dcterms:created xsi:type="dcterms:W3CDTF">2020-10-12T12:03:41Z</dcterms:created>
  <dcterms:modified xsi:type="dcterms:W3CDTF">2021-03-22T07:49:52Z</dcterms:modified>
</cp:coreProperties>
</file>