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" i="1" l="1"/>
  <c r="C12" i="1"/>
  <c r="E18" i="1"/>
  <c r="E12" i="1" s="1"/>
  <c r="D24" i="1" l="1"/>
  <c r="C24" i="1"/>
  <c r="D27" i="1" l="1"/>
  <c r="D26" i="1" l="1"/>
  <c r="C26" i="1"/>
  <c r="C13" i="1"/>
  <c r="D15" i="1"/>
  <c r="C15" i="1"/>
  <c r="F13" i="1" l="1"/>
  <c r="D14" i="1" l="1"/>
  <c r="F31" i="1" l="1"/>
  <c r="E31" i="1"/>
  <c r="F17" i="1"/>
  <c r="E17" i="1"/>
  <c r="C16" i="1" l="1"/>
  <c r="E16" i="1" s="1"/>
  <c r="C14" i="1"/>
  <c r="C30" i="1"/>
  <c r="C29" i="1"/>
  <c r="F26" i="1" l="1"/>
  <c r="D23" i="1"/>
  <c r="C23" i="1"/>
  <c r="C22" i="1" s="1"/>
  <c r="D28" i="1"/>
  <c r="D25" i="1"/>
  <c r="C25" i="1"/>
  <c r="F12" i="1" l="1"/>
  <c r="D22" i="1"/>
  <c r="F25" i="1"/>
  <c r="F16" i="1"/>
  <c r="F15" i="1"/>
  <c r="E15" i="1"/>
  <c r="E14" i="1" s="1"/>
  <c r="F14" i="1"/>
  <c r="E13" i="1"/>
  <c r="F29" i="1"/>
  <c r="F30" i="1"/>
  <c r="E26" i="1"/>
  <c r="E29" i="1"/>
  <c r="E30" i="1"/>
  <c r="E27" i="1" l="1"/>
  <c r="F27" i="1"/>
  <c r="E25" i="1" l="1"/>
  <c r="F24" i="1"/>
  <c r="E24" i="1"/>
  <c r="C28" i="1"/>
  <c r="E23" i="1" l="1"/>
  <c r="F23" i="1"/>
  <c r="F28" i="1"/>
  <c r="E28" i="1"/>
  <c r="E22" i="1" l="1"/>
  <c r="F22" i="1"/>
</calcChain>
</file>

<file path=xl/sharedStrings.xml><?xml version="1.0" encoding="utf-8"?>
<sst xmlns="http://schemas.openxmlformats.org/spreadsheetml/2006/main" count="51" uniqueCount="43">
  <si>
    <t>№ п/п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</si>
  <si>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</si>
  <si>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</si>
  <si>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</si>
  <si>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</si>
  <si>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</si>
  <si>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</si>
  <si>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</si>
  <si>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</si>
  <si>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</si>
  <si>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</si>
  <si>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</si>
  <si>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</si>
  <si>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</si>
  <si>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</si>
  <si>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>Приложение 6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</si>
  <si>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</si>
  <si>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</si>
  <si>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</si>
  <si>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</si>
  <si>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</si>
  <si>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</si>
  <si>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</si>
  <si>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</si>
  <si>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</si>
  <si>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</si>
  <si>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</si>
  <si>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</si>
  <si>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</si>
  <si>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Уточненная роспись/план</t>
  </si>
  <si>
    <t>Кассовый расход</t>
  </si>
  <si>
    <t>Остаток росписи/плана</t>
  </si>
  <si>
    <t>Исполнение росписи/плана</t>
  </si>
  <si>
    <t>Поступление</t>
  </si>
  <si>
    <t xml:space="preserve">Отчет по формированию и использованию дорожного фонда муниципального образования «Муниципальный округ Ярский район Удмуртской Республики» 
</t>
  </si>
  <si>
    <t>2.3</t>
  </si>
  <si>
    <t xml:space="preserve">Межбюджетные трансферты из бюджета Удмуртской Республики бюджетам муниципальных образований </t>
  </si>
  <si>
    <t>1.4</t>
  </si>
  <si>
    <t>за 2024 год</t>
  </si>
  <si>
    <t>от "_____" ___________ 2025 года № _______</t>
  </si>
  <si>
    <t xml:space="preserve">                       к решению Совета депутатов муниципального образования «Муниципальный округ 
Ярский район Удмуртской Республики» </t>
  </si>
  <si>
    <t>3</t>
  </si>
  <si>
    <t>Поступлений средств самообложения граждан и инициативных платежей на финансовое обеспечение дорожной деятельности в отношении автомобильных дорог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</si>
</sst>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4">
      <alignment horizontal="center" vertical="center" wrapText="1"/>
    </xf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center"/>
    </xf>
    <xf numFmtId="10" fontId="1" fillId="0" borderId="1" xfId="0" applyNumberFormat="1" applyFont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4" fontId="9" fillId="0" borderId="3" xfId="0" applyNumberFormat="1" applyFont="1" applyFill="1" applyBorder="1" applyAlignment="1">
      <alignment horizontal="right"/>
    </xf>
    <xf numFmtId="10" fontId="9" fillId="0" borderId="1" xfId="0" applyNumberFormat="1" applyFont="1" applyFill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right" vertical="center"/>
    </xf>
    <xf numFmtId="10" fontId="9" fillId="0" borderId="1" xfId="0" applyNumberFormat="1" applyFont="1" applyBorder="1" applyAlignment="1">
      <alignment horizontal="right" vertical="center"/>
    </xf>
    <xf numFmtId="0" fontId="11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10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0" borderId="3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10" fontId="3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4" fontId="1" fillId="0" borderId="3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10" fontId="1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4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center"/>
    </xf>
    <xf numFmtId="10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vertical="center"/>
    </xf>
    <xf numFmtId="10" fontId="1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center" wrapText="1"/>
    </xf>
  </cellXfs>
  <cellStyles count="2">
    <cellStyle name="xl22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topLeftCell="A7" zoomScale="80" zoomScaleNormal="80" workbookViewId="0">
      <selection activeCell="C19" sqref="C19"/>
    </sheetView>
  </sheetViews>
  <sheetFormatPr defaultRowHeight="15.75" x14ac:dyDescent="0.25"/>
  <cols>
    <col min="1" max="1" width="8.28515625" style="3" bestFit="1" customWidth="1"/>
    <col min="2" max="2" width="113.7109375" style="1" customWidth="1"/>
    <col min="3" max="3" width="20.140625" style="3" bestFit="1" customWidth="1"/>
    <col min="4" max="5" width="20.140625" style="11" bestFit="1" customWidth="1"/>
    <col min="6" max="6" width="17.28515625" style="11" customWidth="1"/>
  </cols>
  <sheetData>
    <row r="1" spans="1:6" x14ac:dyDescent="0.25">
      <c r="B1" s="2"/>
      <c r="C1" s="58" t="s">
        <v>15</v>
      </c>
      <c r="D1" s="58"/>
      <c r="E1" s="58"/>
      <c r="F1" s="58"/>
    </row>
    <row r="2" spans="1:6" ht="29.45" customHeight="1" x14ac:dyDescent="0.25">
      <c r="B2" s="59" t="s">
        <v>40</v>
      </c>
      <c r="C2" s="59"/>
      <c r="D2" s="59"/>
      <c r="E2" s="59"/>
      <c r="F2" s="59"/>
    </row>
    <row r="3" spans="1:6" x14ac:dyDescent="0.25">
      <c r="B3" s="58" t="s">
        <v>39</v>
      </c>
      <c r="C3" s="58"/>
      <c r="D3" s="58"/>
      <c r="E3" s="58"/>
      <c r="F3" s="58"/>
    </row>
    <row r="7" spans="1:6" ht="20.25" x14ac:dyDescent="0.25">
      <c r="A7" s="60" t="s">
        <v>34</v>
      </c>
      <c r="B7" s="60"/>
      <c r="C7" s="60"/>
      <c r="D7" s="60"/>
      <c r="E7" s="60"/>
      <c r="F7" s="60"/>
    </row>
    <row r="8" spans="1:6" ht="20.25" x14ac:dyDescent="0.25">
      <c r="A8" s="60" t="s">
        <v>38</v>
      </c>
      <c r="B8" s="60"/>
      <c r="C8" s="60"/>
      <c r="D8" s="60"/>
      <c r="E8" s="60"/>
      <c r="F8" s="60"/>
    </row>
    <row r="9" spans="1:6" x14ac:dyDescent="0.25">
      <c r="A9" s="16"/>
      <c r="B9" s="16"/>
      <c r="C9" s="16"/>
      <c r="D9" s="16"/>
      <c r="E9" s="16"/>
      <c r="F9" s="16"/>
    </row>
    <row r="10" spans="1:6" x14ac:dyDescent="0.25">
      <c r="A10" s="10"/>
      <c r="B10" s="10"/>
      <c r="C10" s="10"/>
      <c r="D10" s="10"/>
      <c r="E10" s="10"/>
      <c r="F10" s="15" t="s">
        <v>28</v>
      </c>
    </row>
    <row r="11" spans="1:6" ht="47.45" customHeight="1" x14ac:dyDescent="0.25">
      <c r="A11" s="4" t="s">
        <v>0</v>
      </c>
      <c r="B11" s="4" t="s">
        <v>1</v>
      </c>
      <c r="C11" s="4" t="s">
        <v>29</v>
      </c>
      <c r="D11" s="9" t="s">
        <v>33</v>
      </c>
      <c r="E11" s="9" t="s">
        <v>31</v>
      </c>
      <c r="F11" s="9" t="s">
        <v>32</v>
      </c>
    </row>
    <row r="12" spans="1:6" s="28" customFormat="1" ht="18.75" x14ac:dyDescent="0.3">
      <c r="A12" s="24">
        <v>1</v>
      </c>
      <c r="B12" s="25" t="s">
        <v>18</v>
      </c>
      <c r="C12" s="26">
        <f>C13+C14+C18</f>
        <v>68019917</v>
      </c>
      <c r="D12" s="26">
        <f t="shared" ref="D12:E12" si="0">D13+D14+D18</f>
        <v>69884114.290000007</v>
      </c>
      <c r="E12" s="26">
        <f>E13+E14+E18</f>
        <v>-1864197.2899999991</v>
      </c>
      <c r="F12" s="27">
        <f>D12/C12</f>
        <v>1.0274066387055427</v>
      </c>
    </row>
    <row r="13" spans="1:6" ht="47.25" x14ac:dyDescent="0.25">
      <c r="A13" s="5" t="s">
        <v>16</v>
      </c>
      <c r="B13" s="7" t="s">
        <v>26</v>
      </c>
      <c r="C13" s="17">
        <f>26101474.83+453868.16+1260000+775000+1694170.46+38306.23+383838.38+8214.14-8960472.2</f>
        <v>21754400</v>
      </c>
      <c r="D13" s="19">
        <v>25373835.199999999</v>
      </c>
      <c r="E13" s="17">
        <f t="shared" ref="E13:E15" si="1">C13-D13</f>
        <v>-3619435.1999999993</v>
      </c>
      <c r="F13" s="18">
        <f>D13/C13</f>
        <v>1.1663771558857059</v>
      </c>
    </row>
    <row r="14" spans="1:6" x14ac:dyDescent="0.25">
      <c r="A14" s="5" t="s">
        <v>17</v>
      </c>
      <c r="B14" s="7" t="s">
        <v>19</v>
      </c>
      <c r="C14" s="17">
        <f>C15+C16+C17</f>
        <v>46195517</v>
      </c>
      <c r="D14" s="17">
        <f t="shared" ref="D14:E14" si="2">D15+D16+D17</f>
        <v>44440279.090000004</v>
      </c>
      <c r="E14" s="17">
        <f t="shared" si="2"/>
        <v>1755237.9100000001</v>
      </c>
      <c r="F14" s="18">
        <f t="shared" ref="F14:F18" si="3">D14/C14</f>
        <v>0.96200415053261557</v>
      </c>
    </row>
    <row r="15" spans="1:6" s="52" customFormat="1" ht="47.25" x14ac:dyDescent="0.25">
      <c r="A15" s="48" t="s">
        <v>20</v>
      </c>
      <c r="B15" s="49" t="s">
        <v>22</v>
      </c>
      <c r="C15" s="50">
        <f>7382317-3590000</f>
        <v>3792317</v>
      </c>
      <c r="D15" s="50">
        <f>5627079.09-3590000</f>
        <v>2037079.0899999999</v>
      </c>
      <c r="E15" s="50">
        <f t="shared" si="1"/>
        <v>1755237.9100000001</v>
      </c>
      <c r="F15" s="51">
        <f t="shared" si="3"/>
        <v>0.537159496423954</v>
      </c>
    </row>
    <row r="16" spans="1:6" s="52" customFormat="1" ht="31.5" x14ac:dyDescent="0.25">
      <c r="A16" s="48" t="s">
        <v>21</v>
      </c>
      <c r="B16" s="49" t="s">
        <v>23</v>
      </c>
      <c r="C16" s="50">
        <f>38000000+813200</f>
        <v>38813200</v>
      </c>
      <c r="D16" s="50">
        <v>38813200</v>
      </c>
      <c r="E16" s="50">
        <f>C16-D16</f>
        <v>0</v>
      </c>
      <c r="F16" s="51">
        <f t="shared" si="3"/>
        <v>1</v>
      </c>
    </row>
    <row r="17" spans="1:6" s="56" customFormat="1" x14ac:dyDescent="0.25">
      <c r="A17" s="53" t="s">
        <v>35</v>
      </c>
      <c r="B17" s="54" t="s">
        <v>36</v>
      </c>
      <c r="C17" s="55">
        <v>3590000</v>
      </c>
      <c r="D17" s="55">
        <v>3590000</v>
      </c>
      <c r="E17" s="50">
        <f>C17-D17</f>
        <v>0</v>
      </c>
      <c r="F17" s="51">
        <f t="shared" si="3"/>
        <v>1</v>
      </c>
    </row>
    <row r="18" spans="1:6" s="56" customFormat="1" ht="31.5" x14ac:dyDescent="0.25">
      <c r="A18" s="53" t="s">
        <v>41</v>
      </c>
      <c r="B18" s="54" t="s">
        <v>42</v>
      </c>
      <c r="C18" s="61">
        <v>70000</v>
      </c>
      <c r="D18" s="61">
        <v>70000</v>
      </c>
      <c r="E18" s="50">
        <f>C18-D18</f>
        <v>0</v>
      </c>
      <c r="F18" s="51"/>
    </row>
    <row r="19" spans="1:6" s="52" customFormat="1" x14ac:dyDescent="0.25">
      <c r="A19" s="57"/>
      <c r="B19" s="57"/>
      <c r="C19" s="57"/>
      <c r="D19" s="57"/>
      <c r="E19" s="57"/>
      <c r="F19" s="57"/>
    </row>
    <row r="20" spans="1:6" x14ac:dyDescent="0.25">
      <c r="C20" s="6"/>
      <c r="F20" s="12" t="s">
        <v>28</v>
      </c>
    </row>
    <row r="21" spans="1:6" s="30" customFormat="1" ht="48" customHeight="1" x14ac:dyDescent="0.25">
      <c r="A21" s="29" t="s">
        <v>0</v>
      </c>
      <c r="B21" s="29" t="s">
        <v>1</v>
      </c>
      <c r="C21" s="29" t="s">
        <v>29</v>
      </c>
      <c r="D21" s="9" t="s">
        <v>30</v>
      </c>
      <c r="E21" s="9" t="s">
        <v>31</v>
      </c>
      <c r="F21" s="9" t="s">
        <v>32</v>
      </c>
    </row>
    <row r="22" spans="1:6" s="31" customFormat="1" ht="18.75" x14ac:dyDescent="0.3">
      <c r="A22" s="20">
        <v>1</v>
      </c>
      <c r="B22" s="21" t="s">
        <v>24</v>
      </c>
      <c r="C22" s="22">
        <f>C23+C25+C28+C31</f>
        <v>76910389.200000003</v>
      </c>
      <c r="D22" s="22">
        <f t="shared" ref="D22:E22" si="4">D23+D25+D28+D31</f>
        <v>70197494.050000012</v>
      </c>
      <c r="E22" s="22">
        <f t="shared" si="4"/>
        <v>6712895.1499999976</v>
      </c>
      <c r="F22" s="23">
        <f t="shared" ref="F22:F29" si="5">D22/C22</f>
        <v>0.9127179667165175</v>
      </c>
    </row>
    <row r="23" spans="1:6" s="30" customFormat="1" ht="31.5" x14ac:dyDescent="0.25">
      <c r="A23" s="32" t="s">
        <v>7</v>
      </c>
      <c r="B23" s="33" t="s">
        <v>2</v>
      </c>
      <c r="C23" s="34">
        <f>C24</f>
        <v>30284513.449999999</v>
      </c>
      <c r="D23" s="34">
        <f>D24</f>
        <v>25344585.883535355</v>
      </c>
      <c r="E23" s="35">
        <f t="shared" ref="E23:E29" si="6">C23-D23</f>
        <v>4939927.5664646439</v>
      </c>
      <c r="F23" s="36">
        <f t="shared" si="5"/>
        <v>0.83688271648740509</v>
      </c>
    </row>
    <row r="24" spans="1:6" s="30" customFormat="1" x14ac:dyDescent="0.25">
      <c r="A24" s="37" t="s">
        <v>9</v>
      </c>
      <c r="B24" s="38" t="s">
        <v>25</v>
      </c>
      <c r="C24" s="39">
        <f>30284513.45</f>
        <v>30284513.449999999</v>
      </c>
      <c r="D24" s="40">
        <f>25326856.21+C27-D27</f>
        <v>25344585.883535355</v>
      </c>
      <c r="E24" s="40">
        <f t="shared" si="6"/>
        <v>4939927.5664646439</v>
      </c>
      <c r="F24" s="41">
        <f t="shared" si="5"/>
        <v>0.83688271648740509</v>
      </c>
    </row>
    <row r="25" spans="1:6" s="30" customFormat="1" ht="31.5" x14ac:dyDescent="0.25">
      <c r="A25" s="32" t="s">
        <v>8</v>
      </c>
      <c r="B25" s="33" t="s">
        <v>27</v>
      </c>
      <c r="C25" s="34">
        <f>C26+C27</f>
        <v>3830623.23</v>
      </c>
      <c r="D25" s="34">
        <f>D26+D27</f>
        <v>2057655.6464646463</v>
      </c>
      <c r="E25" s="35">
        <f t="shared" si="6"/>
        <v>1772967.5835353537</v>
      </c>
      <c r="F25" s="36">
        <f>D25/C25</f>
        <v>0.53715949674973551</v>
      </c>
    </row>
    <row r="26" spans="1:6" s="30" customFormat="1" ht="47.25" x14ac:dyDescent="0.25">
      <c r="A26" s="37" t="s">
        <v>10</v>
      </c>
      <c r="B26" s="38" t="s">
        <v>22</v>
      </c>
      <c r="C26" s="39">
        <f>7382317-3590000</f>
        <v>3792317</v>
      </c>
      <c r="D26" s="40">
        <f>5627079.09-3590000</f>
        <v>2037079.0899999999</v>
      </c>
      <c r="E26" s="40">
        <f t="shared" si="6"/>
        <v>1755237.9100000001</v>
      </c>
      <c r="F26" s="41">
        <f>D26/C26</f>
        <v>0.537159496423954</v>
      </c>
    </row>
    <row r="27" spans="1:6" s="30" customFormat="1" x14ac:dyDescent="0.25">
      <c r="A27" s="37" t="s">
        <v>11</v>
      </c>
      <c r="B27" s="38" t="s">
        <v>3</v>
      </c>
      <c r="C27" s="40">
        <v>38306.230000000003</v>
      </c>
      <c r="D27" s="40">
        <f>D26/99</f>
        <v>20576.556464646463</v>
      </c>
      <c r="E27" s="40">
        <f t="shared" si="6"/>
        <v>17729.673535353541</v>
      </c>
      <c r="F27" s="41">
        <f t="shared" si="5"/>
        <v>0.53715952900210906</v>
      </c>
    </row>
    <row r="28" spans="1:6" s="30" customFormat="1" x14ac:dyDescent="0.25">
      <c r="A28" s="32" t="s">
        <v>12</v>
      </c>
      <c r="B28" s="33" t="s">
        <v>4</v>
      </c>
      <c r="C28" s="34">
        <f>C29+C30</f>
        <v>39205252.520000003</v>
      </c>
      <c r="D28" s="34">
        <f>D29+D30</f>
        <v>39205252.520000003</v>
      </c>
      <c r="E28" s="35">
        <f t="shared" si="6"/>
        <v>0</v>
      </c>
      <c r="F28" s="36">
        <f t="shared" si="5"/>
        <v>1</v>
      </c>
    </row>
    <row r="29" spans="1:6" s="30" customFormat="1" x14ac:dyDescent="0.25">
      <c r="A29" s="37" t="s">
        <v>13</v>
      </c>
      <c r="B29" s="38" t="s">
        <v>5</v>
      </c>
      <c r="C29" s="39">
        <f>38000000+813200</f>
        <v>38813200</v>
      </c>
      <c r="D29" s="40">
        <v>38813200</v>
      </c>
      <c r="E29" s="40">
        <f t="shared" si="6"/>
        <v>0</v>
      </c>
      <c r="F29" s="41">
        <f t="shared" si="5"/>
        <v>1</v>
      </c>
    </row>
    <row r="30" spans="1:6" s="30" customFormat="1" x14ac:dyDescent="0.25">
      <c r="A30" s="37" t="s">
        <v>14</v>
      </c>
      <c r="B30" s="38" t="s">
        <v>6</v>
      </c>
      <c r="C30" s="39">
        <f>383838.38+8214.14</f>
        <v>392052.52</v>
      </c>
      <c r="D30" s="40">
        <v>392052.52</v>
      </c>
      <c r="E30" s="40">
        <f>C30-D30</f>
        <v>0</v>
      </c>
      <c r="F30" s="41">
        <f>D30/C30</f>
        <v>1</v>
      </c>
    </row>
    <row r="31" spans="1:6" s="47" customFormat="1" x14ac:dyDescent="0.25">
      <c r="A31" s="42" t="s">
        <v>37</v>
      </c>
      <c r="B31" s="43" t="s">
        <v>36</v>
      </c>
      <c r="C31" s="44">
        <v>3590000</v>
      </c>
      <c r="D31" s="44">
        <v>3590000</v>
      </c>
      <c r="E31" s="45">
        <f>C31-D31</f>
        <v>0</v>
      </c>
      <c r="F31" s="46">
        <f t="shared" ref="F31" si="7">D31/C31</f>
        <v>1</v>
      </c>
    </row>
    <row r="32" spans="1:6" s="13" customFormat="1" x14ac:dyDescent="0.25">
      <c r="A32" s="3"/>
      <c r="B32" s="1"/>
      <c r="C32" s="8"/>
      <c r="D32" s="1"/>
      <c r="E32" s="1"/>
      <c r="F32" s="1"/>
    </row>
    <row r="33" spans="1:6" s="13" customFormat="1" x14ac:dyDescent="0.25">
      <c r="A33" s="14"/>
      <c r="B33" s="1"/>
      <c r="C33" s="8"/>
      <c r="D33" s="1"/>
      <c r="E33" s="1"/>
      <c r="F33" s="1"/>
    </row>
    <row r="34" spans="1:6" x14ac:dyDescent="0.25">
      <c r="C34" s="8"/>
    </row>
  </sheetData>
  <mergeCells count="5">
    <mergeCell ref="C1:F1"/>
    <mergeCell ref="B2:F2"/>
    <mergeCell ref="B3:F3"/>
    <mergeCell ref="A7:F7"/>
    <mergeCell ref="A8:F8"/>
  </mergeCells>
  <pageMargins left="1.1023622047244095" right="0.19685039370078741" top="1.5748031496062993" bottom="0.19685039370078741" header="0.31496062992125984" footer="0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2025-05-05T11:54:56Z</dcterms:modified>
</cp:coreProperties>
</file>