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4240" windowHeight="13740"/>
  </bookViews>
  <sheets>
    <sheet name="5" sheetId="3" r:id="rId1"/>
    <sheet name="6" sheetId="4" r:id="rId2"/>
  </sheets>
  <calcPr calcId="145621"/>
</workbook>
</file>

<file path=xl/calcChain.xml><?xml version="1.0" encoding="utf-8"?>
<calcChain xmlns="http://schemas.openxmlformats.org/spreadsheetml/2006/main">
  <c r="E33" i="4" l="1"/>
  <c r="E63" i="4"/>
  <c r="E61" i="4" s="1"/>
  <c r="E60" i="4" s="1"/>
  <c r="F63" i="4"/>
  <c r="F61" i="4" s="1"/>
  <c r="E56" i="4"/>
  <c r="F56" i="4"/>
  <c r="E46" i="4"/>
  <c r="O75" i="3"/>
  <c r="O74" i="3"/>
  <c r="M72" i="3"/>
  <c r="N72" i="3"/>
  <c r="L72" i="3"/>
  <c r="O83" i="3"/>
  <c r="O85" i="3"/>
  <c r="O86" i="3"/>
  <c r="O87" i="3"/>
  <c r="O90" i="3"/>
  <c r="O82" i="3"/>
  <c r="O80" i="3"/>
  <c r="O77" i="3"/>
  <c r="M76" i="3"/>
  <c r="E53" i="4" s="1"/>
  <c r="E51" i="4" s="1"/>
  <c r="E50" i="4" s="1"/>
  <c r="N76" i="3"/>
  <c r="F53" i="4" s="1"/>
  <c r="L76" i="3"/>
  <c r="G56" i="4" l="1"/>
  <c r="O72" i="3"/>
  <c r="F51" i="4"/>
  <c r="G53" i="4"/>
  <c r="G61" i="4"/>
  <c r="F60" i="4"/>
  <c r="G60" i="4" s="1"/>
  <c r="G63" i="4"/>
  <c r="F46" i="4"/>
  <c r="G46" i="4" s="1"/>
  <c r="F43" i="4"/>
  <c r="E34" i="4"/>
  <c r="E35" i="4"/>
  <c r="E36" i="4"/>
  <c r="F36" i="4"/>
  <c r="F34" i="4"/>
  <c r="G34" i="4" s="1"/>
  <c r="F33" i="4"/>
  <c r="G33" i="4" s="1"/>
  <c r="F35" i="4"/>
  <c r="E23" i="4"/>
  <c r="E24" i="4"/>
  <c r="E15" i="4" s="1"/>
  <c r="E25" i="4"/>
  <c r="E16" i="4" s="1"/>
  <c r="E26" i="4"/>
  <c r="E17" i="4" s="1"/>
  <c r="F23" i="4"/>
  <c r="F24" i="4"/>
  <c r="F26" i="4"/>
  <c r="F17" i="4" s="1"/>
  <c r="G17" i="4" s="1"/>
  <c r="F25" i="4"/>
  <c r="O62" i="3"/>
  <c r="L60" i="3"/>
  <c r="N60" i="3"/>
  <c r="M64" i="3"/>
  <c r="M65" i="3"/>
  <c r="O65" i="3" s="1"/>
  <c r="O63" i="3"/>
  <c r="O66" i="3"/>
  <c r="O67" i="3"/>
  <c r="O68" i="3"/>
  <c r="O69" i="3"/>
  <c r="O70" i="3"/>
  <c r="O71" i="3"/>
  <c r="O37" i="3"/>
  <c r="L32" i="3"/>
  <c r="L31" i="3" s="1"/>
  <c r="M32" i="3"/>
  <c r="M31" i="3" s="1"/>
  <c r="O33" i="3"/>
  <c r="O34" i="3"/>
  <c r="O35" i="3"/>
  <c r="O36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N32" i="3"/>
  <c r="N31" i="3" s="1"/>
  <c r="L14" i="3"/>
  <c r="L13" i="3" s="1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M14" i="3"/>
  <c r="M13" i="3" s="1"/>
  <c r="N14" i="3"/>
  <c r="N13" i="3" s="1"/>
  <c r="G36" i="4" l="1"/>
  <c r="G23" i="4"/>
  <c r="F14" i="4"/>
  <c r="F50" i="4"/>
  <c r="G50" i="4" s="1"/>
  <c r="G51" i="4"/>
  <c r="N12" i="3"/>
  <c r="O64" i="3"/>
  <c r="E43" i="4"/>
  <c r="E41" i="4" s="1"/>
  <c r="E40" i="4" s="1"/>
  <c r="G25" i="4"/>
  <c r="F16" i="4"/>
  <c r="G16" i="4" s="1"/>
  <c r="G24" i="4"/>
  <c r="F15" i="4"/>
  <c r="G15" i="4" s="1"/>
  <c r="G35" i="4"/>
  <c r="G26" i="4"/>
  <c r="O14" i="3"/>
  <c r="O31" i="3"/>
  <c r="L12" i="3"/>
  <c r="F21" i="4"/>
  <c r="F20" i="4" s="1"/>
  <c r="E31" i="4"/>
  <c r="E30" i="4" s="1"/>
  <c r="M60" i="3"/>
  <c r="M12" i="3" s="1"/>
  <c r="E21" i="4"/>
  <c r="E20" i="4" s="1"/>
  <c r="F31" i="4"/>
  <c r="F41" i="4"/>
  <c r="O32" i="3"/>
  <c r="O13" i="3"/>
  <c r="F12" i="4" l="1"/>
  <c r="G43" i="4"/>
  <c r="F11" i="4"/>
  <c r="E14" i="4"/>
  <c r="G31" i="4"/>
  <c r="F30" i="4"/>
  <c r="G30" i="4" s="1"/>
  <c r="G20" i="4"/>
  <c r="G21" i="4"/>
  <c r="G41" i="4"/>
  <c r="F40" i="4"/>
  <c r="G40" i="4" s="1"/>
  <c r="G14" i="4" l="1"/>
  <c r="E12" i="4"/>
  <c r="E11" i="4" l="1"/>
  <c r="G11" i="4" s="1"/>
  <c r="G12" i="4"/>
</calcChain>
</file>

<file path=xl/sharedStrings.xml><?xml version="1.0" encoding="utf-8"?>
<sst xmlns="http://schemas.openxmlformats.org/spreadsheetml/2006/main" count="665" uniqueCount="209">
  <si>
    <r>
      <rPr>
        <b/>
        <sz val="12"/>
        <rFont val="Times New Roman"/>
        <family val="1"/>
      </rPr>
      <t>Отчет</t>
    </r>
  </si>
  <si>
    <r>
      <rPr>
        <b/>
        <sz val="12"/>
        <rFont val="Times New Roman"/>
        <family val="1"/>
      </rPr>
      <t xml:space="preserve">«Развитие образования и воспитания в муниципальном образовании </t>
    </r>
  </si>
  <si>
    <r>
      <rPr>
        <b/>
        <sz val="12"/>
        <rFont val="Times New Roman"/>
        <family val="1"/>
      </rPr>
      <t>по состоянию на 01.01.2024</t>
    </r>
  </si>
  <si>
    <r>
      <rPr>
        <b/>
        <sz val="10"/>
        <rFont val="Times New Roman"/>
        <family val="1"/>
      </rPr>
      <t>01</t>
    </r>
  </si>
  <si>
    <r>
      <rPr>
        <b/>
        <sz val="10"/>
        <rFont val="Times New Roman"/>
        <family val="1"/>
      </rPr>
      <t>Управление системой образования Ярского района</t>
    </r>
  </si>
  <si>
    <r>
      <rPr>
        <b/>
        <sz val="12"/>
        <rFont val="Times New Roman"/>
        <family val="1"/>
      </rPr>
      <t xml:space="preserve">об использовании бюджетных ассигнований бюджета муниципального образования </t>
    </r>
  </si>
  <si>
    <r>
      <rPr>
        <b/>
        <sz val="12"/>
        <rFont val="Times New Roman"/>
        <family val="1"/>
      </rPr>
      <t xml:space="preserve">на реализацию муниципальной программы «Развитие образования и воспитания в муниципальном образовании </t>
    </r>
  </si>
  <si>
    <r>
      <rPr>
        <sz val="9"/>
        <color rgb="FF000000"/>
        <rFont val="Times New Roman"/>
        <family val="1"/>
      </rPr>
      <t>Коды аналитической программной классификации</t>
    </r>
  </si>
  <si>
    <r>
      <rPr>
        <sz val="9"/>
        <color rgb="FF000000"/>
        <rFont val="Times New Roman"/>
        <family val="1"/>
      </rPr>
      <t>Наименование муниципальной программы, подпрограммы, основного мероприятия, мероприятия</t>
    </r>
  </si>
  <si>
    <r>
      <rPr>
        <sz val="9"/>
        <color rgb="FF000000"/>
        <rFont val="Times New Roman"/>
        <family val="1"/>
      </rPr>
      <t>Ответственный исполнитель, соисполнитель</t>
    </r>
  </si>
  <si>
    <r>
      <rPr>
        <sz val="9"/>
        <color rgb="FF000000"/>
        <rFont val="Times New Roman"/>
        <family val="1"/>
      </rPr>
      <t>Код бюджетной классификации</t>
    </r>
  </si>
  <si>
    <r>
      <rPr>
        <sz val="9"/>
        <color rgb="FF000000"/>
        <rFont val="Times New Roman"/>
        <family val="1"/>
      </rPr>
      <t>Расходы бюджета муниципального образования «Ярский район», тыс. рублей</t>
    </r>
  </si>
  <si>
    <r>
      <rPr>
        <sz val="9"/>
        <color rgb="FF000000"/>
        <rFont val="Times New Roman"/>
        <family val="1"/>
      </rPr>
      <t>Кассовые расходы к уточненному плану на 31 декабря отчетного года, %
к плану на отчетный год, %</t>
    </r>
  </si>
  <si>
    <r>
      <rPr>
        <sz val="9"/>
        <color rgb="FF000000"/>
        <rFont val="Times New Roman"/>
        <family val="1"/>
      </rPr>
      <t>ГРБС</t>
    </r>
  </si>
  <si>
    <r>
      <rPr>
        <sz val="9"/>
        <color rgb="FF000000"/>
        <rFont val="Times New Roman"/>
        <family val="1"/>
      </rPr>
      <t>Рз</t>
    </r>
  </si>
  <si>
    <r>
      <rPr>
        <sz val="9"/>
        <color rgb="FF000000"/>
        <rFont val="Times New Roman"/>
        <family val="1"/>
      </rPr>
      <t>Пр</t>
    </r>
  </si>
  <si>
    <r>
      <rPr>
        <sz val="9"/>
        <color rgb="FF000000"/>
        <rFont val="Times New Roman"/>
        <family val="1"/>
      </rPr>
      <t>ЦС</t>
    </r>
  </si>
  <si>
    <r>
      <rPr>
        <sz val="9"/>
        <color rgb="FF000000"/>
        <rFont val="Times New Roman"/>
        <family val="1"/>
      </rPr>
      <t>ВР</t>
    </r>
  </si>
  <si>
    <r>
      <rPr>
        <sz val="9"/>
        <color rgb="FF000000"/>
        <rFont val="Times New Roman"/>
        <family val="1"/>
      </rPr>
      <t>План на 1 января отчетного года</t>
    </r>
  </si>
  <si>
    <r>
      <rPr>
        <sz val="9"/>
        <color rgb="FF000000"/>
        <rFont val="Times New Roman"/>
        <family val="1"/>
      </rPr>
      <t>Уточненный план на 31 декабря отчетного года</t>
    </r>
  </si>
  <si>
    <r>
      <rPr>
        <sz val="9"/>
        <color rgb="FF000000"/>
        <rFont val="Times New Roman"/>
        <family val="1"/>
      </rPr>
      <t>Кассовое исполнение на 31 декабря отчетного периода</t>
    </r>
  </si>
  <si>
    <r>
      <rPr>
        <sz val="9"/>
        <color rgb="FF000000"/>
        <rFont val="Times New Roman"/>
        <family val="1"/>
      </rPr>
      <t>МП</t>
    </r>
  </si>
  <si>
    <r>
      <rPr>
        <sz val="9"/>
        <color rgb="FF000000"/>
        <rFont val="Times New Roman"/>
        <family val="1"/>
      </rPr>
      <t>Пп</t>
    </r>
  </si>
  <si>
    <r>
      <rPr>
        <sz val="9"/>
        <color rgb="FF000000"/>
        <rFont val="Times New Roman"/>
        <family val="1"/>
      </rPr>
      <t>ОМ</t>
    </r>
  </si>
  <si>
    <r>
      <rPr>
        <sz val="9"/>
        <color rgb="FF000000"/>
        <rFont val="Times New Roman"/>
        <family val="1"/>
      </rPr>
      <t>М</t>
    </r>
  </si>
  <si>
    <r>
      <rPr>
        <b/>
        <sz val="9"/>
        <rFont val="Times New Roman"/>
        <family val="1"/>
      </rPr>
      <t>01</t>
    </r>
  </si>
  <si>
    <r>
      <rPr>
        <b/>
        <sz val="9"/>
        <rFont val="Times New Roman"/>
        <family val="1"/>
      </rPr>
      <t>"Развитие образования и воспитание" на 2023-2030 годы"</t>
    </r>
  </si>
  <si>
    <r>
      <rPr>
        <sz val="9"/>
        <rFont val="Times New Roman"/>
        <family val="1"/>
      </rPr>
      <t>Управление образования и архивов</t>
    </r>
  </si>
  <si>
    <r>
      <rPr>
        <b/>
        <sz val="9"/>
        <rFont val="Times New Roman"/>
        <family val="1"/>
      </rPr>
      <t>Развитие дошкольного образования</t>
    </r>
  </si>
  <si>
    <r>
      <rPr>
        <sz val="9"/>
        <rFont val="Times New Roman"/>
        <family val="1"/>
      </rPr>
      <t>01</t>
    </r>
  </si>
  <si>
    <r>
      <rPr>
        <sz val="9"/>
        <rFont val="Times New Roman"/>
        <family val="1"/>
      </rPr>
      <t>02</t>
    </r>
  </si>
  <si>
    <r>
      <rPr>
        <sz val="9"/>
        <rFont val="Times New Roman"/>
        <family val="1"/>
      </rPr>
      <t>Оказание муниципальных услуг по предоставлению общедоступного и бесплатного дошкольного образования, осуществления присмотра и ухода за детьми</t>
    </r>
  </si>
  <si>
    <r>
      <rPr>
        <sz val="9"/>
        <rFont val="Times New Roman"/>
        <family val="1"/>
      </rPr>
  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  </r>
  </si>
  <si>
    <r>
      <rPr>
        <sz val="9"/>
        <rFont val="Times New Roman"/>
        <family val="1"/>
      </rPr>
      <t>07</t>
    </r>
  </si>
  <si>
    <r>
      <rPr>
        <sz val="9"/>
        <rFont val="Times New Roman"/>
        <family val="1"/>
      </rPr>
      <t>0110205470</t>
    </r>
  </si>
  <si>
    <r>
      <rPr>
        <sz val="9"/>
        <rFont val="Times New Roman"/>
        <family val="1"/>
      </rPr>
      <t>Обеспечение деятельности подведомственных учреждений за счет средств бюджета Ярского района</t>
    </r>
  </si>
  <si>
    <r>
      <rPr>
        <sz val="9"/>
        <rFont val="Times New Roman"/>
        <family val="1"/>
      </rPr>
      <t>0110261100   0110204220   0112661100</t>
    </r>
  </si>
  <si>
    <r>
      <rPr>
        <sz val="9"/>
        <rFont val="Times New Roman"/>
        <family val="1"/>
      </rPr>
      <t>05</t>
    </r>
  </si>
  <si>
    <r>
      <rPr>
        <sz val="9"/>
        <rFont val="Times New Roman"/>
        <family val="1"/>
      </rPr>
      <t>Расходы по присмотру и уходу за детьми инвалидами, детьми -сиротами и детьми,оставшимися без попечения родителей,а также за детьми с туберкулезной интоксикацией,обучающимися в муниципальных образовательных организациях,находящихся на территории Удмуртской Республики,реализующих образовательную программу дошкольного образования</t>
    </r>
  </si>
  <si>
    <r>
      <rPr>
        <sz val="9"/>
        <rFont val="Times New Roman"/>
        <family val="1"/>
      </rPr>
      <t>04</t>
    </r>
  </si>
  <si>
    <r>
      <rPr>
        <sz val="9"/>
        <rFont val="Times New Roman"/>
        <family val="1"/>
      </rPr>
      <t>0110207120</t>
    </r>
  </si>
  <si>
    <r>
      <rPr>
        <sz val="9"/>
        <rFont val="Times New Roman"/>
        <family val="1"/>
      </rPr>
      <t> </t>
    </r>
  </si>
  <si>
    <r>
      <rPr>
        <sz val="9"/>
        <rFont val="Times New Roman"/>
        <family val="1"/>
      </rPr>
      <t>01102S7120</t>
    </r>
  </si>
  <si>
    <r>
      <rPr>
        <sz val="9"/>
        <rFont val="Times New Roman"/>
        <family val="1"/>
      </rPr>
      <t>06</t>
    </r>
  </si>
  <si>
    <r>
      <rPr>
        <sz val="9"/>
        <rFont val="Times New Roman"/>
        <family val="1"/>
      </rPr>
      <t>0110204480</t>
    </r>
  </si>
  <si>
    <r>
      <rPr>
        <sz val="9"/>
        <rFont val="Times New Roman"/>
        <family val="1"/>
      </rPr>
      <t xml:space="preserve">Субсидии из бюджета Удмуртской Республики на уплату налога на имущество организаций муниципальными дошкольными образовательными организациями </t>
    </r>
  </si>
  <si>
    <r>
      <rPr>
        <sz val="9"/>
        <rFont val="Times New Roman"/>
        <family val="1"/>
      </rPr>
      <t>0110204220                 0110261100</t>
    </r>
  </si>
  <si>
    <r>
      <rPr>
        <sz val="9"/>
        <rFont val="Times New Roman"/>
        <family val="1"/>
      </rPr>
      <t>08</t>
    </r>
  </si>
  <si>
    <r>
      <rPr>
        <sz val="9"/>
        <rFont val="Times New Roman"/>
        <family val="1"/>
      </rPr>
      <t>Расходы на дополнительное профессиональное образование по профилю педагогической деятельности</t>
    </r>
  </si>
  <si>
    <r>
      <rPr>
        <sz val="9"/>
        <rFont val="Times New Roman"/>
        <family val="1"/>
      </rPr>
      <t>0110201820</t>
    </r>
  </si>
  <si>
    <r>
      <rPr>
        <sz val="9"/>
        <rFont val="Times New Roman"/>
        <family val="1"/>
      </rPr>
      <t xml:space="preserve">0,00  </t>
    </r>
  </si>
  <si>
    <r>
      <rPr>
        <sz val="9"/>
        <rFont val="Times New Roman"/>
        <family val="1"/>
      </rPr>
      <t>09</t>
    </r>
  </si>
  <si>
    <r>
      <rPr>
        <sz val="9"/>
        <rFont val="Times New Roman"/>
        <family val="1"/>
      </rPr>
      <t>Оплата льгот и возмещение расходов по оплате коммунальных услуг отдельным категориям граждан, проживающим в сельских населенных пунктах</t>
    </r>
  </si>
  <si>
    <r>
      <rPr>
        <sz val="9"/>
        <rFont val="Times New Roman"/>
        <family val="1"/>
      </rPr>
      <t>0110261100</t>
    </r>
  </si>
  <si>
    <r>
      <rPr>
        <sz val="9"/>
        <rFont val="Times New Roman"/>
        <family val="1"/>
      </rPr>
      <t xml:space="preserve">Расходы организаций образования на подготовку к отопительном, новому учебного году и выполнению требования по лицензированию </t>
    </r>
  </si>
  <si>
    <r>
      <rPr>
        <sz val="9"/>
        <rFont val="Times New Roman"/>
        <family val="1"/>
      </rPr>
      <t>0110204220        0110261100</t>
    </r>
  </si>
  <si>
    <r>
      <rPr>
        <sz val="9"/>
        <rFont val="Times New Roman"/>
        <family val="1"/>
      </rPr>
      <t>Укрепление материально-технической базы муниципальных дошкольных образовательных учреждений</t>
    </r>
  </si>
  <si>
    <r>
      <rPr>
        <sz val="9"/>
        <rFont val="Times New Roman"/>
        <family val="1"/>
      </rPr>
      <t>Капитальный, текущий ремонт и реконструкция зданий муниципальных дошкольных образовательных учреждений</t>
    </r>
  </si>
  <si>
    <r>
      <rPr>
        <sz val="9"/>
        <rFont val="Times New Roman"/>
        <family val="1"/>
      </rPr>
      <t xml:space="preserve">0110204220    </t>
    </r>
  </si>
  <si>
    <r>
      <rPr>
        <sz val="9"/>
        <rFont val="Times New Roman"/>
        <family val="1"/>
      </rPr>
      <t>Предоставление мер социальной поддержки по освобождению граждан Российской Федерации, призванных на военную службу по мобилизации в Вооруженные Силы Российской Федерации в соответствии с Указом Президента  Российской Федерации от 21 сентября 2022 года № 647 или проходящих службу по контракту, либо заключивших контракт о добровольном содействии в выполнении задач, возложенных на Вооруженные Силы Российской Федерации  от оплаты, взимаемой с родителей (законных представителей)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  </r>
  </si>
  <si>
    <r>
      <rPr>
        <sz val="9"/>
        <rFont val="Times New Roman"/>
        <family val="1"/>
      </rPr>
      <t>0110206900</t>
    </r>
  </si>
  <si>
    <r>
      <rPr>
        <sz val="9"/>
        <rFont val="Times New Roman"/>
        <family val="1"/>
      </rPr>
      <t>03</t>
    </r>
  </si>
  <si>
    <r>
      <rPr>
        <sz val="9"/>
        <rFont val="Times New Roman"/>
        <family val="1"/>
      </rPr>
      <t xml:space="preserve">Компенсация части платы, взимаемой с родителей (законных представителей) за присмотр и уход за детьми в образовательных организациях, находящихся на территории Удмуртской Республики, реализующих образовательную программу дошкольного образования </t>
    </r>
  </si>
  <si>
    <r>
      <rPr>
        <sz val="9"/>
        <rFont val="Times New Roman"/>
        <family val="1"/>
      </rPr>
      <t>0110304240     0910204240</t>
    </r>
  </si>
  <si>
    <r>
      <rPr>
        <sz val="9"/>
        <rFont val="Times New Roman"/>
        <family val="1"/>
      </rPr>
      <t>Мероприятия, направленные на обеспечение безопасности условий обучения детей в муниципальных общеобразовательных организациях</t>
    </r>
  </si>
  <si>
    <r>
      <rPr>
        <sz val="9"/>
        <rFont val="Times New Roman"/>
        <family val="1"/>
      </rPr>
      <t>Обеспечение качественным сбалансированным питанием детей дошкольного возраста</t>
    </r>
  </si>
  <si>
    <r>
      <rPr>
        <sz val="9"/>
        <rFont val="Times New Roman"/>
        <family val="1"/>
      </rPr>
      <t>0112261100</t>
    </r>
  </si>
  <si>
    <r>
      <rPr>
        <sz val="9"/>
        <rFont val="Times New Roman"/>
        <family val="1"/>
      </rPr>
      <t> Оказание муниципальных услуг по реализации основных общеобразовательных программ по предоставлению общедоступного и бесплатного дошкольного, начального общего, основного общего  и среднего общего образования</t>
    </r>
  </si>
  <si>
    <r>
      <rPr>
        <sz val="9"/>
        <rFont val="Times New Roman"/>
        <family val="1"/>
      </rPr>
  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(полного)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  </r>
  </si>
  <si>
    <r>
      <rPr>
        <sz val="9"/>
        <rFont val="Times New Roman"/>
        <family val="1"/>
      </rPr>
      <t>0120104310</t>
    </r>
  </si>
  <si>
    <r>
      <rPr>
        <sz val="9"/>
        <rFont val="Times New Roman"/>
        <family val="1"/>
      </rPr>
      <t>100, 200, 600</t>
    </r>
  </si>
  <si>
    <r>
      <rPr>
        <sz val="9"/>
        <rFont val="Times New Roman"/>
        <family val="1"/>
      </rPr>
      <t>0120161200                             0120261200</t>
    </r>
  </si>
  <si>
    <r>
      <rPr>
        <sz val="9"/>
        <rFont val="Times New Roman"/>
        <family val="1"/>
      </rPr>
      <t>01 </t>
    </r>
  </si>
  <si>
    <r>
      <rPr>
        <sz val="9"/>
        <rFont val="Times New Roman"/>
        <family val="1"/>
      </rPr>
      <t>Субсидии из бюджете УР на упрату налога на имущество организаций муниципальными образовательными организациями</t>
    </r>
  </si>
  <si>
    <r>
      <rPr>
        <sz val="9"/>
        <rFont val="Times New Roman"/>
        <family val="1"/>
      </rPr>
      <t>0120104220           0120204220</t>
    </r>
  </si>
  <si>
    <r>
      <rPr>
        <sz val="9"/>
        <rFont val="Times New Roman"/>
        <family val="1"/>
      </rPr>
      <t xml:space="preserve"> 200, 600</t>
    </r>
  </si>
  <si>
    <r>
      <rPr>
        <sz val="9"/>
        <rFont val="Times New Roman"/>
        <family val="1"/>
      </rPr>
      <t>09    02</t>
    </r>
  </si>
  <si>
    <r>
      <rPr>
        <sz val="9"/>
        <rFont val="Times New Roman"/>
        <family val="1"/>
      </rPr>
      <t>200, 600</t>
    </r>
  </si>
  <si>
    <r>
      <rPr>
        <sz val="9"/>
        <rFont val="Times New Roman"/>
        <family val="1"/>
      </rPr>
      <t xml:space="preserve">Расходы организаций образования на подготовку к отопительному, новому учебноиу году и выполнению требования по лицензированию </t>
    </r>
  </si>
  <si>
    <r>
      <rPr>
        <sz val="9"/>
        <rFont val="Times New Roman"/>
        <family val="1"/>
      </rPr>
      <t xml:space="preserve">Обеспечение антитеррористической защищенности объектов </t>
    </r>
  </si>
  <si>
    <r>
      <rPr>
        <sz val="9"/>
        <rFont val="Times New Roman"/>
        <family val="1"/>
      </rPr>
      <t xml:space="preserve">0120161200           0120104220   </t>
    </r>
  </si>
  <si>
    <r>
      <rPr>
        <sz val="9"/>
        <rFont val="Times New Roman"/>
        <family val="1"/>
      </rPr>
      <t>0120101820                    0120201820</t>
    </r>
  </si>
  <si>
    <r>
      <rPr>
        <sz val="9"/>
        <rFont val="Times New Roman"/>
        <family val="1"/>
      </rPr>
      <t> 01</t>
    </r>
  </si>
  <si>
    <r>
      <rPr>
        <sz val="9"/>
        <rFont val="Times New Roman"/>
        <family val="1"/>
      </rPr>
      <t>Компенсация педагогическим работникам образовательных организаций за работу по подготовке и проведение государственной итоговой аттестации по образовательным программам основного общего, и среднего общего образования в пунктах проведения экзамена на территории Удмуртской Республики</t>
    </r>
  </si>
  <si>
    <r>
      <rPr>
        <sz val="9"/>
        <rFont val="Times New Roman"/>
        <family val="1"/>
      </rPr>
      <t>0902</t>
    </r>
  </si>
  <si>
    <r>
      <rPr>
        <sz val="9"/>
        <rFont val="Times New Roman"/>
        <family val="1"/>
      </rPr>
      <t>100, 600</t>
    </r>
  </si>
  <si>
    <r>
      <rPr>
        <sz val="9"/>
        <rFont val="Times New Roman"/>
        <family val="1"/>
      </rPr>
      <t>Расходы на ежемесячно денежное вознаграждение за классное руководство педагогическим работникам государственных и муниципальных общеобразовательных учреждений</t>
    </r>
  </si>
  <si>
    <r>
      <rPr>
        <sz val="9"/>
        <rFont val="Times New Roman"/>
        <family val="1"/>
      </rPr>
      <t>0120153030</t>
    </r>
  </si>
  <si>
    <r>
      <rPr>
        <sz val="9"/>
        <rFont val="Times New Roman"/>
        <family val="1"/>
      </rPr>
      <t>600,   200</t>
    </r>
  </si>
  <si>
    <r>
      <rPr>
        <sz val="9"/>
        <rFont val="Times New Roman"/>
        <family val="1"/>
      </rPr>
      <t>0120161200</t>
    </r>
  </si>
  <si>
    <r>
      <rPr>
        <sz val="9"/>
        <rFont val="Times New Roman"/>
        <family val="1"/>
      </rPr>
      <t>600,  200</t>
    </r>
  </si>
  <si>
    <r>
      <rPr>
        <sz val="9"/>
        <rFont val="Times New Roman"/>
        <family val="1"/>
      </rPr>
      <t>Обеспечение деятельности советников по воспитанию</t>
    </r>
  </si>
  <si>
    <r>
      <rPr>
        <sz val="9"/>
        <rFont val="Times New Roman"/>
        <family val="1"/>
      </rPr>
      <t>012ЕВ51790</t>
    </r>
  </si>
  <si>
    <r>
      <rPr>
        <sz val="9"/>
        <rFont val="Times New Roman"/>
        <family val="1"/>
      </rPr>
      <t>600, 200</t>
    </r>
  </si>
  <si>
    <r>
      <rPr>
        <sz val="9"/>
        <rFont val="Times New Roman"/>
        <family val="1"/>
      </rPr>
      <t xml:space="preserve">Укрепление материально-технической базы муниципальных общеобразовательных организаций </t>
    </r>
  </si>
  <si>
    <r>
      <rPr>
        <sz val="9"/>
        <rFont val="Times New Roman"/>
        <family val="1"/>
      </rPr>
      <t>01203L7502</t>
    </r>
  </si>
  <si>
    <r>
      <rPr>
        <sz val="9"/>
        <rFont val="Times New Roman"/>
        <family val="1"/>
      </rPr>
      <t>Предоставление мер социальной поддержки многодетным семьям и учет (регистрацию) многодетных семей</t>
    </r>
  </si>
  <si>
    <r>
      <rPr>
        <sz val="9"/>
        <rFont val="Times New Roman"/>
        <family val="1"/>
      </rPr>
      <t>012Р104340</t>
    </r>
  </si>
  <si>
    <r>
      <rPr>
        <sz val="9"/>
        <rFont val="Times New Roman"/>
        <family val="1"/>
      </rPr>
      <t>«Детское и школьное питание» государственной программы Удмуртской Республики «Развитие образования» Организация питания обучающихся муниципальных общеобразовательных организаций</t>
    </r>
  </si>
  <si>
    <r>
      <rPr>
        <sz val="9"/>
        <rFont val="Times New Roman"/>
        <family val="1"/>
      </rPr>
      <t xml:space="preserve">0120606960    </t>
    </r>
  </si>
  <si>
    <r>
      <rPr>
        <sz val="9"/>
        <rFont val="Times New Roman"/>
        <family val="1"/>
      </rPr>
      <t>0120661200    01206S6960</t>
    </r>
  </si>
  <si>
    <r>
      <rPr>
        <sz val="9"/>
        <rFont val="Times New Roman"/>
        <family val="1"/>
      </rPr>
      <t>Обеспечение питанием обучающихся с ограниченными возможностями здоровья в общеобразовательных организациях не проживающих в образовательных организациях</t>
    </r>
  </si>
  <si>
    <r>
      <rPr>
        <sz val="9"/>
        <rFont val="Times New Roman"/>
        <family val="1"/>
      </rPr>
      <t>0120661200</t>
    </r>
  </si>
  <si>
    <r>
      <rPr>
        <sz val="9"/>
        <rFont val="Times New Roman"/>
        <family val="1"/>
      </rPr>
      <t>Обеспечение обучающихся (воспитанников) дошкольных групп при общеобразовательных организациях качественным сбалансированным питанием</t>
    </r>
  </si>
  <si>
    <r>
      <rPr>
        <sz val="9"/>
        <rFont val="Times New Roman"/>
        <family val="1"/>
      </rPr>
      <t xml:space="preserve">Обеспечение учащихся общеобразовательных учреждений качественным сбалансированным питанием </t>
    </r>
  </si>
  <si>
    <r>
      <rPr>
        <sz val="9"/>
        <rFont val="Times New Roman"/>
        <family val="1"/>
      </rPr>
      <t>0120663400</t>
    </r>
  </si>
  <si>
    <r>
      <rPr>
        <sz val="9"/>
        <rFont val="Times New Roman"/>
        <family val="1"/>
      </rPr>
  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  </r>
  </si>
  <si>
    <r>
      <rPr>
        <sz val="9"/>
        <rFont val="Times New Roman"/>
        <family val="1"/>
      </rPr>
      <t>01206L3040</t>
    </r>
  </si>
  <si>
    <r>
      <rPr>
        <sz val="9"/>
        <rFont val="Times New Roman"/>
        <family val="1"/>
      </rPr>
      <t>01206S3040</t>
    </r>
  </si>
  <si>
    <r>
      <rPr>
        <sz val="9"/>
        <rFont val="Times New Roman"/>
        <family val="1"/>
      </rPr>
      <t>0120604220</t>
    </r>
  </si>
  <si>
    <r>
      <rPr>
        <sz val="9"/>
        <rFont val="Times New Roman"/>
        <family val="1"/>
      </rPr>
      <t>600,    200</t>
    </r>
  </si>
  <si>
    <r>
      <rPr>
        <sz val="9"/>
        <rFont val="Times New Roman"/>
        <family val="1"/>
      </rPr>
      <t>2 </t>
    </r>
  </si>
  <si>
    <r>
      <rPr>
        <sz val="9"/>
        <rFont val="Times New Roman"/>
        <family val="1"/>
      </rPr>
      <t>Капитальный, текущий ремонт и реконструкция зданий муниципальных общеобразовательных учреждений</t>
    </r>
  </si>
  <si>
    <r>
      <rPr>
        <sz val="9"/>
        <rFont val="Times New Roman"/>
        <family val="1"/>
      </rPr>
      <t>Администрация муниципального образования «Муниципальный округ Ярский район Удмуртской Республики»</t>
    </r>
  </si>
  <si>
    <r>
      <rPr>
        <sz val="9"/>
        <rFont val="Times New Roman"/>
        <family val="1"/>
      </rPr>
      <t>0120900830      01209S0830   01209L7501</t>
    </r>
  </si>
  <si>
    <r>
      <rPr>
        <sz val="9"/>
        <rFont val="Times New Roman"/>
        <family val="1"/>
      </rPr>
      <t>600    200</t>
    </r>
  </si>
  <si>
    <r>
      <rPr>
        <sz val="9"/>
        <rFont val="Times New Roman"/>
        <family val="1"/>
      </rPr>
      <t>0120961200</t>
    </r>
  </si>
  <si>
    <r>
      <rPr>
        <sz val="9"/>
        <rFont val="Times New Roman"/>
        <family val="1"/>
      </rPr>
      <t>Реализация приоритетного проекта "Современная школа"                                                                                  Мероприятия, направленные на создание материально-технической базы для реализации основных и дополнительных общеобразовательных программ цифрового и гуманитарного профелей "по созданию центров образования "Точка роста"</t>
    </r>
  </si>
  <si>
    <r>
      <rPr>
        <sz val="9"/>
        <rFont val="Times New Roman"/>
        <family val="1"/>
      </rPr>
      <t>0121261200</t>
    </r>
  </si>
  <si>
    <r>
      <rPr>
        <sz val="9"/>
        <rFont val="Times New Roman"/>
        <family val="1"/>
      </rPr>
      <t>0121207070</t>
    </r>
  </si>
  <si>
    <r>
      <rPr>
        <sz val="9"/>
        <rFont val="Times New Roman"/>
        <family val="1"/>
      </rPr>
      <t>012Е250980</t>
    </r>
  </si>
  <si>
    <r>
      <rPr>
        <sz val="9"/>
        <rFont val="Times New Roman"/>
        <family val="1"/>
      </rPr>
      <t>Организация обучения по программам дополнительного образования детей  в МБУ ДО "Ярская школа искусств"</t>
    </r>
  </si>
  <si>
    <r>
      <rPr>
        <sz val="9"/>
        <rFont val="Times New Roman"/>
        <family val="1"/>
      </rPr>
      <t>0130161300</t>
    </r>
  </si>
  <si>
    <r>
      <rPr>
        <sz val="9"/>
        <rFont val="Times New Roman"/>
        <family val="1"/>
      </rPr>
      <t>Организация обучения по программам дополнительного образования детей в МБОУ ДО ДДТ и МБОУ ДО ДЮСШ</t>
    </r>
  </si>
  <si>
    <r>
      <rPr>
        <sz val="9"/>
        <rFont val="Times New Roman"/>
        <family val="1"/>
      </rPr>
      <t>0130261300   0130204220  0130207850</t>
    </r>
  </si>
  <si>
    <r>
      <rPr>
        <sz val="9"/>
        <rFont val="Times New Roman"/>
        <family val="1"/>
      </rPr>
      <t>Обеспечение персонифицированного финансирования дополнительного образования детей</t>
    </r>
  </si>
  <si>
    <r>
      <rPr>
        <sz val="9"/>
        <rFont val="Times New Roman"/>
        <family val="1"/>
      </rPr>
      <t>0130261300</t>
    </r>
  </si>
  <si>
    <r>
      <rPr>
        <sz val="9"/>
        <rFont val="Times New Roman"/>
        <family val="1"/>
      </rPr>
      <t>0130201820</t>
    </r>
  </si>
  <si>
    <r>
      <rPr>
        <sz val="9"/>
        <rFont val="Times New Roman"/>
        <family val="1"/>
      </rPr>
      <t xml:space="preserve">Субсидии из бюджета Удмуртской Республики на уплату налога на имущество организаций муниципальными организациями </t>
    </r>
  </si>
  <si>
    <r>
      <rPr>
        <sz val="9"/>
        <rFont val="Times New Roman"/>
        <family val="1"/>
      </rPr>
      <t>0130204220</t>
    </r>
  </si>
  <si>
    <r>
      <rPr>
        <sz val="9"/>
        <rFont val="Times New Roman"/>
        <family val="1"/>
      </rPr>
      <t>Мероприятия, направленные на обеспечение безопасности условий обучения детей в муниципальных организациях</t>
    </r>
  </si>
  <si>
    <r>
      <rPr>
        <sz val="9"/>
        <rFont val="Times New Roman"/>
        <family val="1"/>
      </rPr>
      <t>0130704220</t>
    </r>
  </si>
  <si>
    <r>
      <rPr>
        <sz val="9"/>
        <rFont val="Times New Roman"/>
        <family val="1"/>
      </rPr>
      <t>Проведение независимой оценки качества дополнительного образования детей в разрезе организаций дополнительного образования детей</t>
    </r>
  </si>
  <si>
    <r>
      <rPr>
        <sz val="9"/>
        <rFont val="Times New Roman"/>
        <family val="1"/>
      </rPr>
      <t>0131361300</t>
    </r>
  </si>
  <si>
    <r>
      <rPr>
        <b/>
        <sz val="9"/>
        <rFont val="Times New Roman"/>
        <family val="1"/>
      </rPr>
      <t>Управление системой образования</t>
    </r>
  </si>
  <si>
    <r>
      <rPr>
        <sz val="9"/>
        <rFont val="Times New Roman"/>
        <family val="1"/>
      </rPr>
      <t>Обеспечение деятельности централизованных бухгалтерий и прочих учреждений</t>
    </r>
  </si>
  <si>
    <r>
      <rPr>
        <sz val="9"/>
        <rFont val="Times New Roman"/>
        <family val="1"/>
      </rPr>
      <t>0150160120    0150104220</t>
    </r>
  </si>
  <si>
    <r>
      <rPr>
        <sz val="9"/>
        <rFont val="Times New Roman"/>
        <family val="1"/>
      </rPr>
      <t>100, 200, 800</t>
    </r>
  </si>
  <si>
    <r>
      <rPr>
        <sz val="9"/>
        <rFont val="Times New Roman"/>
        <family val="1"/>
      </rPr>
      <t>Проведение мероприятий для детей и педагогов</t>
    </r>
  </si>
  <si>
    <r>
      <rPr>
        <sz val="9"/>
        <rFont val="Times New Roman"/>
        <family val="1"/>
      </rPr>
      <t>0150160121</t>
    </r>
  </si>
  <si>
    <r>
      <rPr>
        <sz val="9"/>
        <rFont val="Times New Roman"/>
        <family val="1"/>
      </rPr>
      <t>Организационно-методическое и информационное обеспечение деятельности образовательных учреждений</t>
    </r>
  </si>
  <si>
    <r>
      <rPr>
        <sz val="9"/>
        <rFont val="Times New Roman"/>
        <family val="1"/>
      </rPr>
      <t>0150360120                  0150104220</t>
    </r>
  </si>
  <si>
    <r>
      <rPr>
        <sz val="9"/>
        <rFont val="Times New Roman"/>
        <family val="1"/>
      </rPr>
      <t>100, 200</t>
    </r>
  </si>
  <si>
    <r>
      <rPr>
        <sz val="9"/>
        <rFont val="Times New Roman"/>
        <family val="1"/>
      </rPr>
      <t>Муниципальное казенное учреждение Центр психолого-педагогической помощи молодежи  "Шанс"</t>
    </r>
  </si>
  <si>
    <r>
      <rPr>
        <sz val="9"/>
        <rFont val="Times New Roman"/>
        <family val="1"/>
      </rPr>
      <t>0140161410</t>
    </r>
  </si>
  <si>
    <r>
      <rPr>
        <sz val="9"/>
        <rFont val="Times New Roman"/>
        <family val="1"/>
      </rPr>
      <t>0140105230</t>
    </r>
  </si>
  <si>
    <r>
      <rPr>
        <sz val="9"/>
        <rFont val="Times New Roman"/>
        <family val="1"/>
      </rPr>
      <t>Управление образования и архивов Администрации муниципального образования «Муниципальный округ Ярский район Удмуртской Республики»</t>
    </r>
  </si>
  <si>
    <r>
      <rPr>
        <sz val="9"/>
        <rFont val="Times New Roman"/>
        <family val="1"/>
      </rPr>
      <t>600200300</t>
    </r>
  </si>
  <si>
    <r>
      <rPr>
        <sz val="9"/>
        <rFont val="Times New Roman"/>
        <family val="1"/>
      </rPr>
      <t>01401S5230</t>
    </r>
  </si>
  <si>
    <r>
      <rPr>
        <sz val="9"/>
        <rFont val="Times New Roman"/>
        <family val="1"/>
      </rPr>
      <t xml:space="preserve">0140105230 </t>
    </r>
  </si>
  <si>
    <r>
      <rPr>
        <sz val="9"/>
        <rFont val="Times New Roman"/>
        <family val="1"/>
      </rPr>
      <t xml:space="preserve"> 01401S5230 </t>
    </r>
  </si>
  <si>
    <r>
      <rPr>
        <sz val="9"/>
        <rFont val="Times New Roman"/>
        <family val="1"/>
      </rPr>
      <t>0140261400    1402S5230</t>
    </r>
  </si>
  <si>
    <r>
      <rPr>
        <sz val="9"/>
        <rFont val="Times New Roman"/>
        <family val="1"/>
      </rPr>
      <t>600   200</t>
    </r>
  </si>
  <si>
    <r>
      <rPr>
        <sz val="9"/>
        <rFont val="Times New Roman"/>
        <family val="1"/>
      </rPr>
      <t>0140361410</t>
    </r>
  </si>
  <si>
    <r>
      <rPr>
        <b/>
        <sz val="12"/>
        <rFont val="Times New Roman"/>
        <family val="1"/>
      </rPr>
      <t>о расходах на реализацию целей муниципальной программы</t>
    </r>
  </si>
  <si>
    <r>
      <rPr>
        <sz val="10"/>
        <color rgb="FF000000"/>
        <rFont val="Times New Roman"/>
        <family val="1"/>
      </rPr>
      <t>Коды аналитической программной классификации</t>
    </r>
  </si>
  <si>
    <r>
      <rPr>
        <sz val="10"/>
        <color rgb="FF000000"/>
        <rFont val="Times New Roman"/>
        <family val="1"/>
      </rPr>
      <t>Наименование муниципальной программы, подпрограммы</t>
    </r>
  </si>
  <si>
    <r>
      <rPr>
        <sz val="10"/>
        <color rgb="FF000000"/>
        <rFont val="Times New Roman"/>
        <family val="1"/>
      </rPr>
      <t>Источник финансирования</t>
    </r>
  </si>
  <si>
    <r>
      <rPr>
        <sz val="10"/>
        <color rgb="FF000000"/>
        <rFont val="Times New Roman"/>
        <family val="1"/>
      </rPr>
      <t>Оценка расходов, тыс. рублей</t>
    </r>
  </si>
  <si>
    <r>
      <rPr>
        <sz val="10"/>
        <color rgb="FF000000"/>
        <rFont val="Times New Roman"/>
        <family val="1"/>
      </rPr>
      <t>Отношение фактических расходов к оценке расходов, %</t>
    </r>
  </si>
  <si>
    <r>
      <rPr>
        <sz val="10"/>
        <color rgb="FF000000"/>
        <rFont val="Times New Roman"/>
        <family val="1"/>
      </rPr>
      <t>Оценка расходов согласно муниципальной программе</t>
    </r>
  </si>
  <si>
    <r>
      <rPr>
        <sz val="10"/>
        <color rgb="FF000000"/>
        <rFont val="Times New Roman"/>
        <family val="1"/>
      </rPr>
      <t>Фактические расходы на отчетную дату</t>
    </r>
  </si>
  <si>
    <r>
      <rPr>
        <sz val="10"/>
        <color rgb="FF000000"/>
        <rFont val="Times New Roman"/>
        <family val="1"/>
      </rPr>
      <t>МП</t>
    </r>
  </si>
  <si>
    <r>
      <rPr>
        <sz val="10"/>
        <color rgb="FF000000"/>
        <rFont val="Times New Roman"/>
        <family val="1"/>
      </rPr>
      <t>Пп</t>
    </r>
  </si>
  <si>
    <r>
      <rPr>
        <b/>
        <sz val="10"/>
        <rFont val="Times New Roman"/>
        <family val="1"/>
      </rPr>
      <t xml:space="preserve">01
</t>
    </r>
  </si>
  <si>
    <r>
      <rPr>
        <b/>
        <sz val="10"/>
        <rFont val="Times New Roman"/>
        <family val="1"/>
      </rPr>
      <t xml:space="preserve">
</t>
    </r>
  </si>
  <si>
    <r>
      <rPr>
        <b/>
        <sz val="10"/>
        <rFont val="Times New Roman"/>
        <family val="1"/>
      </rPr>
      <t>Развитие образования и воспитание на 2023 – 2030 годы</t>
    </r>
  </si>
  <si>
    <r>
      <rPr>
        <b/>
        <sz val="10"/>
        <rFont val="Times New Roman"/>
        <family val="1"/>
      </rPr>
      <t>Всего</t>
    </r>
  </si>
  <si>
    <r>
      <rPr>
        <sz val="10"/>
        <rFont val="Times New Roman"/>
        <family val="1"/>
      </rPr>
      <t>бюджет муниципального образования «Ярский район»</t>
    </r>
  </si>
  <si>
    <r>
      <rPr>
        <sz val="10"/>
        <rFont val="Times New Roman"/>
        <family val="1"/>
      </rPr>
      <t>в том числе:</t>
    </r>
  </si>
  <si>
    <r>
      <rPr>
        <sz val="10"/>
        <rFont val="Times New Roman"/>
        <family val="1"/>
      </rPr>
      <t>собственные средства бюджета муниципального образования «Ярский район»</t>
    </r>
  </si>
  <si>
    <r>
      <rPr>
        <sz val="10"/>
        <rFont val="Times New Roman"/>
        <family val="1"/>
      </rPr>
      <t>субсидии из бюджета Удмуртской Республики</t>
    </r>
  </si>
  <si>
    <r>
      <rPr>
        <sz val="10"/>
        <rFont val="Times New Roman"/>
        <family val="1"/>
      </rPr>
      <t>субвенции из бюджета Удмуртской Республики</t>
    </r>
  </si>
  <si>
    <r>
      <rPr>
        <sz val="10"/>
        <rFont val="Times New Roman"/>
        <family val="1"/>
      </rPr>
      <t>иные межбюджетные трансферы из бюджета Удмуртской Республики, имеющие целевое назначение</t>
    </r>
  </si>
  <si>
    <r>
      <rPr>
        <sz val="10"/>
        <rFont val="Times New Roman"/>
        <family val="1"/>
      </rPr>
      <t xml:space="preserve">субвенции из бюджетов поселений </t>
    </r>
  </si>
  <si>
    <r>
      <rPr>
        <sz val="10"/>
        <rFont val="Times New Roman"/>
        <family val="1"/>
      </rPr>
      <t>х</t>
    </r>
  </si>
  <si>
    <r>
      <rPr>
        <sz val="10"/>
        <rFont val="Times New Roman"/>
        <family val="1"/>
      </rPr>
      <t>субсидии из бюджета Удмуртской Республики, планируемые к привлечению</t>
    </r>
  </si>
  <si>
    <r>
      <rPr>
        <b/>
        <sz val="10"/>
        <rFont val="Times New Roman"/>
        <family val="1"/>
      </rPr>
      <t>Развитие дошкольного образования</t>
    </r>
  </si>
  <si>
    <r>
      <rPr>
        <sz val="10"/>
        <rFont val="Times New Roman"/>
        <family val="1"/>
      </rPr>
      <t>иные межбюджетные трансферты из бюджета Удмуртской Республики, имеющие целевое назначение</t>
    </r>
  </si>
  <si>
    <r>
      <rPr>
        <sz val="10"/>
        <rFont val="Times New Roman"/>
        <family val="1"/>
      </rPr>
      <t>иные источники</t>
    </r>
  </si>
  <si>
    <r>
      <rPr>
        <b/>
        <sz val="10"/>
        <rFont val="Times New Roman"/>
        <family val="1"/>
      </rPr>
      <t>Развитие общего образования</t>
    </r>
  </si>
  <si>
    <r>
      <rPr>
        <b/>
        <sz val="10"/>
        <rFont val="Times New Roman"/>
        <family val="1"/>
      </rPr>
      <t>Развитие дополнительного образования детей</t>
    </r>
  </si>
  <si>
    <r>
      <rPr>
        <b/>
        <sz val="10"/>
        <rFont val="Times New Roman"/>
        <family val="1"/>
      </rPr>
      <t>Реализация молодежной политики</t>
    </r>
  </si>
  <si>
    <t>200                600</t>
  </si>
  <si>
    <t>600             100                       200</t>
  </si>
  <si>
    <t>0110804220    0110804960 0112100310</t>
  </si>
  <si>
    <t>0120104960                        0120704220     0120106550</t>
  </si>
  <si>
    <r>
      <t xml:space="preserve">0120104220   0120204220      </t>
    </r>
    <r>
      <rPr>
        <sz val="9"/>
        <color rgb="FFFF0000"/>
        <rFont val="Times New Roman"/>
        <family val="1"/>
        <charset val="204"/>
      </rPr>
      <t>0120101440</t>
    </r>
  </si>
  <si>
    <t>0120109090                   0120209090     0120109090</t>
  </si>
  <si>
    <t>200                     600</t>
  </si>
  <si>
    <t>600              200</t>
  </si>
  <si>
    <t>600                    200</t>
  </si>
  <si>
    <t>200                   600</t>
  </si>
  <si>
    <t>0130161300   0130104220     0130160150</t>
  </si>
  <si>
    <t>0130261300     0130204220</t>
  </si>
  <si>
    <t>0140105230    0140161400</t>
  </si>
  <si>
    <t>0140161410    0140104220</t>
  </si>
  <si>
    <t>100                      200                         800</t>
  </si>
  <si>
    <t>01</t>
  </si>
  <si>
    <t>Развитие общего образования</t>
  </si>
  <si>
    <t>Всего</t>
  </si>
  <si>
    <t>Развитие системы воспитания и дополнительного образования детей</t>
  </si>
  <si>
    <t>Реализация молодежной политики</t>
  </si>
  <si>
    <t>Приложение 1 к отчету за 2023 год</t>
  </si>
  <si>
    <t xml:space="preserve">«Муниципальный округ Ярский район Удмуртской Республики» на 2023-2030 годы» </t>
  </si>
  <si>
    <t>Приложение 2 к отчету за 2023 год</t>
  </si>
  <si>
    <t xml:space="preserve">«Муниципальный округ Ярский район Удмуртской Республики» на 2023-2030 годы»  </t>
  </si>
  <si>
    <t>Реализация приоритетного проекта "Успех каждого ребенка"                                                                                      Субсидии на создание в общеобразовательных организациях, расположенных в сельской местности , условий для занятия физической культурой и спортом</t>
  </si>
  <si>
    <t>Предоставление мер социальной поддержки по освобождению ролителей (законных представителей), если один и оба из которых являются инвалидами первой или второй группы и не имеют других доходов, кроме пенсии, от платы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</si>
</sst>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Calibri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b/>
      <i/>
      <sz val="9"/>
      <name val="Times New Roman"/>
      <family val="1"/>
    </font>
    <font>
      <sz val="8.5"/>
      <name val="Calibri"/>
      <family val="2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right" vertical="top" wrapText="1"/>
    </xf>
    <xf numFmtId="0" fontId="6" fillId="2" borderId="16" xfId="0" applyFont="1" applyFill="1" applyBorder="1" applyAlignment="1">
      <alignment horizontal="center" vertical="top" wrapText="1"/>
    </xf>
    <xf numFmtId="0" fontId="6" fillId="2" borderId="17" xfId="0" applyFont="1" applyFill="1" applyBorder="1" applyAlignment="1">
      <alignment horizontal="center" vertical="top" wrapText="1"/>
    </xf>
    <xf numFmtId="0" fontId="6" fillId="2" borderId="17" xfId="0" applyFont="1" applyFill="1" applyBorder="1" applyAlignment="1">
      <alignment horizontal="justify" vertical="top" wrapText="1"/>
    </xf>
    <xf numFmtId="0" fontId="7" fillId="2" borderId="17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top" wrapText="1"/>
    </xf>
    <xf numFmtId="0" fontId="6" fillId="0" borderId="17" xfId="0" applyFont="1" applyBorder="1" applyAlignment="1">
      <alignment horizontal="justify" vertical="top" wrapText="1"/>
    </xf>
    <xf numFmtId="0" fontId="7" fillId="2" borderId="17" xfId="0" applyFont="1" applyFill="1" applyBorder="1" applyAlignment="1">
      <alignment horizontal="left" vertical="top" wrapText="1"/>
    </xf>
    <xf numFmtId="0" fontId="6" fillId="0" borderId="1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righ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3" borderId="7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right" vertical="center" wrapText="1"/>
    </xf>
    <xf numFmtId="4" fontId="6" fillId="0" borderId="17" xfId="0" applyNumberFormat="1" applyFont="1" applyBorder="1" applyAlignment="1">
      <alignment horizontal="right" vertical="top" wrapText="1"/>
    </xf>
    <xf numFmtId="4" fontId="6" fillId="2" borderId="17" xfId="0" applyNumberFormat="1" applyFont="1" applyFill="1" applyBorder="1" applyAlignment="1">
      <alignment horizontal="right" vertical="top" wrapText="1"/>
    </xf>
    <xf numFmtId="0" fontId="6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4" fontId="7" fillId="0" borderId="16" xfId="0" applyNumberFormat="1" applyFont="1" applyBorder="1" applyAlignment="1">
      <alignment horizontal="right" vertical="top" wrapText="1"/>
    </xf>
    <xf numFmtId="0" fontId="7" fillId="2" borderId="16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horizontal="left" vertical="top" wrapText="1"/>
    </xf>
    <xf numFmtId="4" fontId="7" fillId="2" borderId="16" xfId="0" applyNumberFormat="1" applyFont="1" applyFill="1" applyBorder="1" applyAlignment="1">
      <alignment horizontal="right" vertical="top" wrapText="1"/>
    </xf>
    <xf numFmtId="4" fontId="7" fillId="4" borderId="16" xfId="0" applyNumberFormat="1" applyFont="1" applyFill="1" applyBorder="1" applyAlignment="1">
      <alignment horizontal="right" vertical="top" wrapText="1"/>
    </xf>
    <xf numFmtId="4" fontId="6" fillId="0" borderId="16" xfId="0" applyNumberFormat="1" applyFont="1" applyBorder="1" applyAlignment="1">
      <alignment horizontal="right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4" fontId="11" fillId="0" borderId="16" xfId="0" applyNumberFormat="1" applyFont="1" applyBorder="1" applyAlignment="1">
      <alignment horizontal="right" vertical="top" wrapText="1"/>
    </xf>
    <xf numFmtId="0" fontId="7" fillId="2" borderId="15" xfId="0" applyFont="1" applyFill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justify" vertical="top" wrapText="1"/>
    </xf>
    <xf numFmtId="0" fontId="6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top" wrapText="1"/>
    </xf>
    <xf numFmtId="4" fontId="6" fillId="4" borderId="16" xfId="0" applyNumberFormat="1" applyFont="1" applyFill="1" applyBorder="1" applyAlignment="1">
      <alignment horizontal="right" vertical="top" wrapText="1"/>
    </xf>
    <xf numFmtId="0" fontId="7" fillId="2" borderId="16" xfId="0" applyFont="1" applyFill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vertical="center" wrapText="1"/>
    </xf>
    <xf numFmtId="4" fontId="11" fillId="4" borderId="16" xfId="0" applyNumberFormat="1" applyFont="1" applyFill="1" applyBorder="1" applyAlignment="1">
      <alignment horizontal="right" vertical="top" wrapText="1"/>
    </xf>
    <xf numFmtId="0" fontId="15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2" fontId="14" fillId="0" borderId="20" xfId="0" applyNumberFormat="1" applyFont="1" applyBorder="1" applyAlignment="1">
      <alignment horizontal="center" vertical="center" wrapText="1"/>
    </xf>
    <xf numFmtId="2" fontId="13" fillId="0" borderId="20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2" fontId="4" fillId="0" borderId="1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0" fillId="0" borderId="0" xfId="0"/>
    <xf numFmtId="0" fontId="6" fillId="0" borderId="21" xfId="0" applyFont="1" applyBorder="1" applyAlignment="1">
      <alignment horizontal="center" vertical="top" wrapText="1"/>
    </xf>
    <xf numFmtId="0" fontId="0" fillId="0" borderId="12" xfId="0" applyBorder="1" applyAlignment="1">
      <alignment wrapText="1"/>
    </xf>
    <xf numFmtId="0" fontId="0" fillId="0" borderId="10" xfId="0" applyBorder="1" applyAlignment="1">
      <alignment wrapText="1"/>
    </xf>
    <xf numFmtId="4" fontId="6" fillId="0" borderId="21" xfId="0" applyNumberFormat="1" applyFont="1" applyBorder="1" applyAlignment="1">
      <alignment horizontal="right" vertical="top" wrapText="1"/>
    </xf>
    <xf numFmtId="4" fontId="0" fillId="0" borderId="10" xfId="0" applyNumberFormat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4" fontId="0" fillId="0" borderId="12" xfId="0" applyNumberFormat="1" applyBorder="1" applyAlignment="1">
      <alignment horizontal="right" vertical="top" wrapText="1"/>
    </xf>
    <xf numFmtId="0" fontId="0" fillId="0" borderId="12" xfId="0" applyBorder="1" applyAlignment="1">
      <alignment horizontal="right" vertical="top" wrapText="1"/>
    </xf>
    <xf numFmtId="0" fontId="0" fillId="0" borderId="12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top" wrapText="1"/>
    </xf>
    <xf numFmtId="0" fontId="0" fillId="0" borderId="16" xfId="0" applyBorder="1" applyAlignment="1">
      <alignment horizontal="left" wrapText="1"/>
    </xf>
    <xf numFmtId="0" fontId="6" fillId="0" borderId="16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7" fillId="0" borderId="16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right" vertical="top" wrapText="1"/>
    </xf>
    <xf numFmtId="0" fontId="6" fillId="0" borderId="2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4" fontId="7" fillId="2" borderId="15" xfId="0" applyNumberFormat="1" applyFont="1" applyFill="1" applyBorder="1" applyAlignment="1">
      <alignment horizontal="right" vertical="top" wrapText="1"/>
    </xf>
    <xf numFmtId="0" fontId="16" fillId="0" borderId="0" xfId="0" applyFont="1"/>
    <xf numFmtId="0" fontId="7" fillId="2" borderId="17" xfId="0" applyFont="1" applyFill="1" applyBorder="1" applyAlignment="1">
      <alignment horizontal="center" vertical="top" wrapText="1"/>
    </xf>
    <xf numFmtId="0" fontId="7" fillId="2" borderId="17" xfId="0" applyFont="1" applyFill="1" applyBorder="1" applyAlignment="1">
      <alignment horizontal="justify" vertical="top" wrapText="1"/>
    </xf>
    <xf numFmtId="4" fontId="7" fillId="2" borderId="17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O95"/>
  <sheetViews>
    <sheetView tabSelected="1" topLeftCell="A73" workbookViewId="0">
      <selection activeCell="F21" sqref="F21"/>
    </sheetView>
  </sheetViews>
  <sheetFormatPr defaultRowHeight="12.75" x14ac:dyDescent="0.2"/>
  <cols>
    <col min="1" max="4" width="4.7109375" customWidth="1"/>
    <col min="5" max="5" width="41.5703125" customWidth="1"/>
    <col min="6" max="6" width="30.140625" customWidth="1"/>
    <col min="7" max="9" width="5.42578125" customWidth="1"/>
    <col min="10" max="10" width="14" customWidth="1"/>
    <col min="11" max="11" width="10.7109375" customWidth="1"/>
    <col min="12" max="15" width="15.42578125" customWidth="1"/>
  </cols>
  <sheetData>
    <row r="1" spans="1:15" x14ac:dyDescent="0.2">
      <c r="N1" s="108" t="s">
        <v>203</v>
      </c>
      <c r="O1" s="108"/>
    </row>
    <row r="2" spans="1:15" ht="15.95" customHeight="1" x14ac:dyDescent="0.2">
      <c r="A2" s="69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ht="15.95" customHeight="1" x14ac:dyDescent="0.2">
      <c r="A3" s="69" t="s">
        <v>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5" ht="15.95" customHeight="1" x14ac:dyDescent="0.2">
      <c r="A4" s="69" t="s">
        <v>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1:15" ht="15.95" customHeight="1" x14ac:dyDescent="0.2">
      <c r="A5" s="69" t="s">
        <v>204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</row>
    <row r="6" spans="1:15" ht="15.95" customHeight="1" x14ac:dyDescent="0.2">
      <c r="A6" s="69" t="s">
        <v>2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</row>
    <row r="8" spans="1:15" ht="13.5" thickBot="1" x14ac:dyDescent="0.25">
      <c r="A8" s="89" t="s">
        <v>7</v>
      </c>
      <c r="B8" s="89"/>
      <c r="C8" s="89"/>
      <c r="D8" s="89"/>
      <c r="E8" s="81" t="s">
        <v>8</v>
      </c>
      <c r="F8" s="81" t="s">
        <v>9</v>
      </c>
      <c r="G8" s="82" t="s">
        <v>10</v>
      </c>
      <c r="H8" s="82"/>
      <c r="I8" s="82"/>
      <c r="J8" s="82"/>
      <c r="K8" s="82"/>
      <c r="L8" s="82" t="s">
        <v>11</v>
      </c>
      <c r="M8" s="82"/>
      <c r="N8" s="82"/>
      <c r="O8" s="83" t="s">
        <v>12</v>
      </c>
    </row>
    <row r="9" spans="1:15" ht="13.5" thickBot="1" x14ac:dyDescent="0.25">
      <c r="A9" s="89"/>
      <c r="B9" s="89"/>
      <c r="C9" s="89"/>
      <c r="D9" s="89"/>
      <c r="E9" s="81"/>
      <c r="F9" s="81"/>
      <c r="G9" s="84" t="s">
        <v>13</v>
      </c>
      <c r="H9" s="84" t="s">
        <v>14</v>
      </c>
      <c r="I9" s="84" t="s">
        <v>15</v>
      </c>
      <c r="J9" s="84" t="s">
        <v>16</v>
      </c>
      <c r="K9" s="84" t="s">
        <v>17</v>
      </c>
      <c r="L9" s="84" t="s">
        <v>18</v>
      </c>
      <c r="M9" s="84" t="s">
        <v>19</v>
      </c>
      <c r="N9" s="84" t="s">
        <v>20</v>
      </c>
      <c r="O9" s="83"/>
    </row>
    <row r="10" spans="1:15" x14ac:dyDescent="0.2">
      <c r="A10" s="3" t="s">
        <v>21</v>
      </c>
      <c r="B10" s="4" t="s">
        <v>22</v>
      </c>
      <c r="C10" s="4" t="s">
        <v>23</v>
      </c>
      <c r="D10" s="4" t="s">
        <v>24</v>
      </c>
      <c r="E10" s="81"/>
      <c r="F10" s="81"/>
      <c r="G10" s="84"/>
      <c r="H10" s="84"/>
      <c r="I10" s="84"/>
      <c r="J10" s="84"/>
      <c r="K10" s="84"/>
      <c r="L10" s="84"/>
      <c r="M10" s="84"/>
      <c r="N10" s="84"/>
      <c r="O10" s="83"/>
    </row>
    <row r="11" spans="1:15" x14ac:dyDescent="0.2">
      <c r="A11" s="3"/>
      <c r="B11" s="4"/>
      <c r="C11" s="4"/>
      <c r="D11" s="4"/>
      <c r="E11" s="36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24" x14ac:dyDescent="0.2">
      <c r="A12" s="37" t="s">
        <v>25</v>
      </c>
      <c r="B12" s="37"/>
      <c r="C12" s="37"/>
      <c r="D12" s="37"/>
      <c r="E12" s="38" t="s">
        <v>26</v>
      </c>
      <c r="F12" s="39" t="s">
        <v>27</v>
      </c>
      <c r="G12" s="38"/>
      <c r="H12" s="38"/>
      <c r="I12" s="38"/>
      <c r="J12" s="38"/>
      <c r="K12" s="38"/>
      <c r="L12" s="40">
        <f>L13+L31+L60+L72+L76</f>
        <v>304095.36999999994</v>
      </c>
      <c r="M12" s="40">
        <f>M13+M31+M60+M72+M76</f>
        <v>591562.54999999993</v>
      </c>
      <c r="N12" s="40">
        <f>N13+N31+N60+N72+N76</f>
        <v>573991.22</v>
      </c>
      <c r="O12" s="40"/>
    </row>
    <row r="13" spans="1:15" x14ac:dyDescent="0.2">
      <c r="A13" s="41" t="s">
        <v>25</v>
      </c>
      <c r="B13" s="41">
        <v>1</v>
      </c>
      <c r="C13" s="41"/>
      <c r="D13" s="41"/>
      <c r="E13" s="42" t="s">
        <v>28</v>
      </c>
      <c r="F13" s="43" t="s">
        <v>27</v>
      </c>
      <c r="G13" s="42">
        <v>812</v>
      </c>
      <c r="H13" s="42"/>
      <c r="I13" s="42"/>
      <c r="J13" s="42"/>
      <c r="K13" s="42"/>
      <c r="L13" s="44">
        <f t="shared" ref="L13" si="0">L14</f>
        <v>91908.06</v>
      </c>
      <c r="M13" s="44">
        <f>M14</f>
        <v>119970.44</v>
      </c>
      <c r="N13" s="44">
        <f>N14</f>
        <v>115981.42</v>
      </c>
      <c r="O13" s="44">
        <f>N13/M13*100</f>
        <v>96.674997607744046</v>
      </c>
    </row>
    <row r="14" spans="1:15" ht="48" x14ac:dyDescent="0.2">
      <c r="A14" s="5" t="s">
        <v>29</v>
      </c>
      <c r="B14" s="5">
        <v>1</v>
      </c>
      <c r="C14" s="5" t="s">
        <v>30</v>
      </c>
      <c r="D14" s="5"/>
      <c r="E14" s="39" t="s">
        <v>31</v>
      </c>
      <c r="F14" s="39" t="s">
        <v>27</v>
      </c>
      <c r="G14" s="38">
        <v>812</v>
      </c>
      <c r="H14" s="38"/>
      <c r="I14" s="38"/>
      <c r="J14" s="38"/>
      <c r="K14" s="38"/>
      <c r="L14" s="45">
        <f>SUM(L15:L30)</f>
        <v>91908.06</v>
      </c>
      <c r="M14" s="45">
        <f>SUM(M15:M30)</f>
        <v>119970.44</v>
      </c>
      <c r="N14" s="45">
        <f>SUM(N15:N30)</f>
        <v>115981.42</v>
      </c>
      <c r="O14" s="40">
        <f>N14/M14*100</f>
        <v>96.674997607744046</v>
      </c>
    </row>
    <row r="15" spans="1:15" ht="48" x14ac:dyDescent="0.2">
      <c r="A15" s="5" t="s">
        <v>29</v>
      </c>
      <c r="B15" s="5">
        <v>1</v>
      </c>
      <c r="C15" s="5" t="s">
        <v>30</v>
      </c>
      <c r="D15" s="5" t="s">
        <v>29</v>
      </c>
      <c r="E15" s="39" t="s">
        <v>32</v>
      </c>
      <c r="F15" s="39" t="s">
        <v>27</v>
      </c>
      <c r="G15" s="5">
        <v>812</v>
      </c>
      <c r="H15" s="5" t="s">
        <v>33</v>
      </c>
      <c r="I15" s="5" t="s">
        <v>29</v>
      </c>
      <c r="J15" s="5" t="s">
        <v>34</v>
      </c>
      <c r="K15" s="5">
        <v>600</v>
      </c>
      <c r="L15" s="46">
        <v>77698.320000000007</v>
      </c>
      <c r="M15" s="46">
        <v>93474</v>
      </c>
      <c r="N15" s="46">
        <v>93474</v>
      </c>
      <c r="O15" s="40">
        <f t="shared" ref="O15:O30" si="1">N15/M15*100</f>
        <v>100</v>
      </c>
    </row>
    <row r="16" spans="1:15" ht="36" x14ac:dyDescent="0.2">
      <c r="A16" s="5" t="s">
        <v>29</v>
      </c>
      <c r="B16" s="5">
        <v>1</v>
      </c>
      <c r="C16" s="5" t="s">
        <v>30</v>
      </c>
      <c r="D16" s="5" t="s">
        <v>30</v>
      </c>
      <c r="E16" s="39" t="s">
        <v>35</v>
      </c>
      <c r="F16" s="39" t="s">
        <v>27</v>
      </c>
      <c r="G16" s="5">
        <v>812</v>
      </c>
      <c r="H16" s="5" t="s">
        <v>33</v>
      </c>
      <c r="I16" s="5" t="s">
        <v>29</v>
      </c>
      <c r="J16" s="5" t="s">
        <v>36</v>
      </c>
      <c r="K16" s="5">
        <v>600</v>
      </c>
      <c r="L16" s="46">
        <v>8499.5400000000009</v>
      </c>
      <c r="M16" s="46">
        <v>11117.7</v>
      </c>
      <c r="N16" s="46">
        <v>9050.39</v>
      </c>
      <c r="O16" s="40">
        <f t="shared" si="1"/>
        <v>81.405236694640067</v>
      </c>
    </row>
    <row r="17" spans="1:15" x14ac:dyDescent="0.2">
      <c r="A17" s="87" t="s">
        <v>29</v>
      </c>
      <c r="B17" s="87">
        <v>1</v>
      </c>
      <c r="C17" s="87" t="s">
        <v>30</v>
      </c>
      <c r="D17" s="87" t="s">
        <v>37</v>
      </c>
      <c r="E17" s="85" t="s">
        <v>38</v>
      </c>
      <c r="F17" s="87" t="s">
        <v>27</v>
      </c>
      <c r="G17" s="5">
        <v>812</v>
      </c>
      <c r="H17" s="5">
        <v>10</v>
      </c>
      <c r="I17" s="5" t="s">
        <v>39</v>
      </c>
      <c r="J17" s="5" t="s">
        <v>40</v>
      </c>
      <c r="K17" s="5">
        <v>600</v>
      </c>
      <c r="L17" s="46">
        <v>77.12</v>
      </c>
      <c r="M17" s="46">
        <v>74.52</v>
      </c>
      <c r="N17" s="46">
        <v>68.45</v>
      </c>
      <c r="O17" s="40">
        <f t="shared" si="1"/>
        <v>91.854535695115416</v>
      </c>
    </row>
    <row r="18" spans="1:15" x14ac:dyDescent="0.2">
      <c r="A18" s="88"/>
      <c r="B18" s="88"/>
      <c r="C18" s="88"/>
      <c r="D18" s="88"/>
      <c r="E18" s="86"/>
      <c r="F18" s="88"/>
      <c r="G18" s="5">
        <v>812</v>
      </c>
      <c r="H18" s="5">
        <v>10</v>
      </c>
      <c r="I18" s="5" t="s">
        <v>39</v>
      </c>
      <c r="J18" s="5" t="s">
        <v>42</v>
      </c>
      <c r="K18" s="5">
        <v>600</v>
      </c>
      <c r="L18" s="46">
        <v>0.78</v>
      </c>
      <c r="M18" s="46">
        <v>0.78</v>
      </c>
      <c r="N18" s="46">
        <v>0.78</v>
      </c>
      <c r="O18" s="40">
        <f t="shared" si="1"/>
        <v>100</v>
      </c>
    </row>
    <row r="19" spans="1:15" ht="109.5" customHeight="1" x14ac:dyDescent="0.2">
      <c r="A19" s="5" t="s">
        <v>29</v>
      </c>
      <c r="B19" s="5">
        <v>1</v>
      </c>
      <c r="C19" s="5" t="s">
        <v>30</v>
      </c>
      <c r="D19" s="5" t="s">
        <v>43</v>
      </c>
      <c r="E19" s="39" t="s">
        <v>208</v>
      </c>
      <c r="F19" s="39" t="s">
        <v>27</v>
      </c>
      <c r="G19" s="5">
        <v>812</v>
      </c>
      <c r="H19" s="5">
        <v>10</v>
      </c>
      <c r="I19" s="5" t="s">
        <v>39</v>
      </c>
      <c r="J19" s="5" t="s">
        <v>44</v>
      </c>
      <c r="K19" s="5">
        <v>600</v>
      </c>
      <c r="L19" s="46">
        <v>35.51</v>
      </c>
      <c r="M19" s="55">
        <v>45.31</v>
      </c>
      <c r="N19" s="55">
        <v>45.01</v>
      </c>
      <c r="O19" s="45">
        <f t="shared" si="1"/>
        <v>99.337894504524385</v>
      </c>
    </row>
    <row r="20" spans="1:15" ht="48" x14ac:dyDescent="0.2">
      <c r="A20" s="5" t="s">
        <v>29</v>
      </c>
      <c r="B20" s="5">
        <v>1</v>
      </c>
      <c r="C20" s="5" t="s">
        <v>30</v>
      </c>
      <c r="D20" s="5" t="s">
        <v>33</v>
      </c>
      <c r="E20" s="39" t="s">
        <v>45</v>
      </c>
      <c r="F20" s="39" t="s">
        <v>27</v>
      </c>
      <c r="G20" s="5">
        <v>812</v>
      </c>
      <c r="H20" s="5" t="s">
        <v>33</v>
      </c>
      <c r="I20" s="5" t="s">
        <v>29</v>
      </c>
      <c r="J20" s="5" t="s">
        <v>46</v>
      </c>
      <c r="K20" s="5">
        <v>600</v>
      </c>
      <c r="L20" s="46">
        <v>0</v>
      </c>
      <c r="M20" s="55">
        <v>1647.16</v>
      </c>
      <c r="N20" s="55">
        <v>1324.8</v>
      </c>
      <c r="O20" s="45">
        <f t="shared" si="1"/>
        <v>80.42934505451808</v>
      </c>
    </row>
    <row r="21" spans="1:15" ht="36" x14ac:dyDescent="0.2">
      <c r="A21" s="5" t="s">
        <v>29</v>
      </c>
      <c r="B21" s="5">
        <v>1</v>
      </c>
      <c r="C21" s="5" t="s">
        <v>30</v>
      </c>
      <c r="D21" s="5" t="s">
        <v>47</v>
      </c>
      <c r="E21" s="39" t="s">
        <v>48</v>
      </c>
      <c r="F21" s="39" t="s">
        <v>27</v>
      </c>
      <c r="G21" s="5">
        <v>812</v>
      </c>
      <c r="H21" s="5" t="s">
        <v>33</v>
      </c>
      <c r="I21" s="5" t="s">
        <v>37</v>
      </c>
      <c r="J21" s="5" t="s">
        <v>49</v>
      </c>
      <c r="K21" s="5">
        <v>600</v>
      </c>
      <c r="L21" s="46">
        <v>0</v>
      </c>
      <c r="M21" s="55">
        <v>0</v>
      </c>
      <c r="N21" s="55">
        <v>0</v>
      </c>
      <c r="O21" s="45" t="e">
        <f t="shared" si="1"/>
        <v>#DIV/0!</v>
      </c>
    </row>
    <row r="22" spans="1:15" ht="36" x14ac:dyDescent="0.2">
      <c r="A22" s="5" t="s">
        <v>29</v>
      </c>
      <c r="B22" s="5">
        <v>1</v>
      </c>
      <c r="C22" s="5" t="s">
        <v>30</v>
      </c>
      <c r="D22" s="5" t="s">
        <v>51</v>
      </c>
      <c r="E22" s="39" t="s">
        <v>52</v>
      </c>
      <c r="F22" s="39" t="s">
        <v>27</v>
      </c>
      <c r="G22" s="5">
        <v>812</v>
      </c>
      <c r="H22" s="5" t="s">
        <v>33</v>
      </c>
      <c r="I22" s="5" t="s">
        <v>29</v>
      </c>
      <c r="J22" s="5" t="s">
        <v>53</v>
      </c>
      <c r="K22" s="5">
        <v>600</v>
      </c>
      <c r="L22" s="46">
        <v>2460</v>
      </c>
      <c r="M22" s="55">
        <v>3538</v>
      </c>
      <c r="N22" s="55">
        <v>2950.22</v>
      </c>
      <c r="O22" s="45">
        <f t="shared" si="1"/>
        <v>83.386659129451658</v>
      </c>
    </row>
    <row r="23" spans="1:15" ht="36" x14ac:dyDescent="0.2">
      <c r="A23" s="5" t="s">
        <v>29</v>
      </c>
      <c r="B23" s="5">
        <v>1</v>
      </c>
      <c r="C23" s="5" t="s">
        <v>30</v>
      </c>
      <c r="D23" s="5">
        <v>10</v>
      </c>
      <c r="E23" s="39" t="s">
        <v>54</v>
      </c>
      <c r="F23" s="39" t="s">
        <v>27</v>
      </c>
      <c r="G23" s="5">
        <v>812</v>
      </c>
      <c r="H23" s="5" t="s">
        <v>33</v>
      </c>
      <c r="I23" s="5" t="s">
        <v>29</v>
      </c>
      <c r="J23" s="5" t="s">
        <v>55</v>
      </c>
      <c r="K23" s="5">
        <v>600</v>
      </c>
      <c r="L23" s="46">
        <v>0</v>
      </c>
      <c r="M23" s="55">
        <v>496.1</v>
      </c>
      <c r="N23" s="55">
        <v>496.1</v>
      </c>
      <c r="O23" s="45">
        <f t="shared" si="1"/>
        <v>100</v>
      </c>
    </row>
    <row r="24" spans="1:15" ht="36" x14ac:dyDescent="0.2">
      <c r="A24" s="5" t="s">
        <v>29</v>
      </c>
      <c r="B24" s="5">
        <v>1</v>
      </c>
      <c r="C24" s="5" t="s">
        <v>30</v>
      </c>
      <c r="D24" s="5">
        <v>11</v>
      </c>
      <c r="E24" s="39" t="s">
        <v>56</v>
      </c>
      <c r="F24" s="39" t="s">
        <v>27</v>
      </c>
      <c r="G24" s="5">
        <v>812</v>
      </c>
      <c r="H24" s="5" t="s">
        <v>33</v>
      </c>
      <c r="I24" s="5" t="s">
        <v>29</v>
      </c>
      <c r="J24" s="5" t="s">
        <v>53</v>
      </c>
      <c r="K24" s="5">
        <v>600</v>
      </c>
      <c r="L24" s="46">
        <v>0</v>
      </c>
      <c r="M24" s="55">
        <v>0</v>
      </c>
      <c r="N24" s="55">
        <v>0</v>
      </c>
      <c r="O24" s="45" t="e">
        <f t="shared" si="1"/>
        <v>#DIV/0!</v>
      </c>
    </row>
    <row r="25" spans="1:15" ht="36" x14ac:dyDescent="0.2">
      <c r="A25" s="5" t="s">
        <v>29</v>
      </c>
      <c r="B25" s="5">
        <v>1</v>
      </c>
      <c r="C25" s="5" t="s">
        <v>30</v>
      </c>
      <c r="D25" s="5">
        <v>13</v>
      </c>
      <c r="E25" s="39" t="s">
        <v>57</v>
      </c>
      <c r="F25" s="39" t="s">
        <v>27</v>
      </c>
      <c r="G25" s="5">
        <v>812</v>
      </c>
      <c r="H25" s="5" t="s">
        <v>33</v>
      </c>
      <c r="I25" s="5" t="s">
        <v>29</v>
      </c>
      <c r="J25" s="5" t="s">
        <v>58</v>
      </c>
      <c r="K25" s="5">
        <v>600</v>
      </c>
      <c r="L25" s="46">
        <v>0</v>
      </c>
      <c r="M25" s="55">
        <v>0</v>
      </c>
      <c r="N25" s="55">
        <v>0</v>
      </c>
      <c r="O25" s="45" t="e">
        <f t="shared" si="1"/>
        <v>#DIV/0!</v>
      </c>
    </row>
    <row r="26" spans="1:15" x14ac:dyDescent="0.2">
      <c r="A26" s="92" t="s">
        <v>25</v>
      </c>
      <c r="B26" s="87" t="s">
        <v>29</v>
      </c>
      <c r="C26" s="87" t="s">
        <v>30</v>
      </c>
      <c r="D26" s="87">
        <v>14</v>
      </c>
      <c r="E26" s="85" t="s">
        <v>59</v>
      </c>
      <c r="F26" s="87" t="s">
        <v>27</v>
      </c>
      <c r="G26" s="5">
        <v>812</v>
      </c>
      <c r="H26" s="5">
        <v>10</v>
      </c>
      <c r="I26" s="5" t="s">
        <v>39</v>
      </c>
      <c r="J26" s="5" t="s">
        <v>60</v>
      </c>
      <c r="K26" s="5">
        <v>600</v>
      </c>
      <c r="L26" s="40">
        <v>0</v>
      </c>
      <c r="M26" s="55">
        <v>56.62</v>
      </c>
      <c r="N26" s="61">
        <v>56.62</v>
      </c>
      <c r="O26" s="45">
        <f t="shared" si="1"/>
        <v>100</v>
      </c>
    </row>
    <row r="27" spans="1:15" x14ac:dyDescent="0.2">
      <c r="A27" s="90"/>
      <c r="B27" s="90"/>
      <c r="C27" s="90"/>
      <c r="D27" s="90"/>
      <c r="E27" s="90"/>
      <c r="F27" s="90"/>
      <c r="G27" s="5">
        <v>812</v>
      </c>
      <c r="H27" s="5">
        <v>10</v>
      </c>
      <c r="I27" s="5" t="s">
        <v>39</v>
      </c>
      <c r="J27" s="5" t="s">
        <v>60</v>
      </c>
      <c r="K27" s="5">
        <v>600</v>
      </c>
      <c r="L27" s="46">
        <v>0</v>
      </c>
      <c r="M27" s="55">
        <v>0.56999999999999995</v>
      </c>
      <c r="N27" s="55">
        <v>0.56999999999999995</v>
      </c>
      <c r="O27" s="45">
        <f t="shared" si="1"/>
        <v>100</v>
      </c>
    </row>
    <row r="28" spans="1:15" ht="72" x14ac:dyDescent="0.2">
      <c r="A28" s="5" t="s">
        <v>29</v>
      </c>
      <c r="B28" s="5">
        <v>1</v>
      </c>
      <c r="C28" s="5" t="s">
        <v>61</v>
      </c>
      <c r="D28" s="5" t="s">
        <v>41</v>
      </c>
      <c r="E28" s="39" t="s">
        <v>62</v>
      </c>
      <c r="F28" s="39" t="s">
        <v>27</v>
      </c>
      <c r="G28" s="5">
        <v>812</v>
      </c>
      <c r="H28" s="5">
        <v>10</v>
      </c>
      <c r="I28" s="5" t="s">
        <v>39</v>
      </c>
      <c r="J28" s="5" t="s">
        <v>63</v>
      </c>
      <c r="K28" s="5" t="s">
        <v>184</v>
      </c>
      <c r="L28" s="46">
        <v>283.62</v>
      </c>
      <c r="M28" s="55">
        <v>366.31</v>
      </c>
      <c r="N28" s="55">
        <v>366.31</v>
      </c>
      <c r="O28" s="45">
        <f t="shared" si="1"/>
        <v>100</v>
      </c>
    </row>
    <row r="29" spans="1:15" ht="36" x14ac:dyDescent="0.2">
      <c r="A29" s="5" t="s">
        <v>29</v>
      </c>
      <c r="B29" s="5">
        <v>1</v>
      </c>
      <c r="C29" s="5" t="s">
        <v>47</v>
      </c>
      <c r="D29" s="5">
        <v>12</v>
      </c>
      <c r="E29" s="39" t="s">
        <v>64</v>
      </c>
      <c r="F29" s="39" t="s">
        <v>27</v>
      </c>
      <c r="G29" s="5">
        <v>812</v>
      </c>
      <c r="H29" s="5" t="s">
        <v>33</v>
      </c>
      <c r="I29" s="5" t="s">
        <v>51</v>
      </c>
      <c r="J29" s="5" t="s">
        <v>185</v>
      </c>
      <c r="K29" s="5">
        <v>600</v>
      </c>
      <c r="L29" s="46">
        <v>0</v>
      </c>
      <c r="M29" s="55">
        <v>1680.7</v>
      </c>
      <c r="N29" s="55">
        <v>1680.7</v>
      </c>
      <c r="O29" s="45">
        <f t="shared" si="1"/>
        <v>100</v>
      </c>
    </row>
    <row r="30" spans="1:15" ht="24" x14ac:dyDescent="0.2">
      <c r="A30" s="5" t="s">
        <v>29</v>
      </c>
      <c r="B30" s="5">
        <v>1</v>
      </c>
      <c r="C30" s="5">
        <v>22</v>
      </c>
      <c r="D30" s="5" t="s">
        <v>29</v>
      </c>
      <c r="E30" s="39" t="s">
        <v>65</v>
      </c>
      <c r="F30" s="39" t="s">
        <v>27</v>
      </c>
      <c r="G30" s="5">
        <v>812</v>
      </c>
      <c r="H30" s="5" t="s">
        <v>33</v>
      </c>
      <c r="I30" s="5" t="s">
        <v>29</v>
      </c>
      <c r="J30" s="5" t="s">
        <v>66</v>
      </c>
      <c r="K30" s="5">
        <v>600</v>
      </c>
      <c r="L30" s="46">
        <v>2853.17</v>
      </c>
      <c r="M30" s="46">
        <v>7472.67</v>
      </c>
      <c r="N30" s="46">
        <v>6467.47</v>
      </c>
      <c r="O30" s="40">
        <f t="shared" si="1"/>
        <v>86.548315394631373</v>
      </c>
    </row>
    <row r="31" spans="1:15" s="104" customFormat="1" x14ac:dyDescent="0.2">
      <c r="A31" s="101" t="s">
        <v>198</v>
      </c>
      <c r="B31" s="102">
        <v>2</v>
      </c>
      <c r="C31" s="102"/>
      <c r="D31" s="102"/>
      <c r="E31" s="50" t="s">
        <v>199</v>
      </c>
      <c r="F31" s="50" t="s">
        <v>200</v>
      </c>
      <c r="G31" s="50">
        <v>812</v>
      </c>
      <c r="H31" s="50"/>
      <c r="I31" s="50"/>
      <c r="J31" s="50"/>
      <c r="K31" s="50"/>
      <c r="L31" s="103">
        <f t="shared" ref="L31:M31" si="2">L32+L44+L45+L46+L47+L48+L49+L50+L51+L52+L53+L54+L56+L57+L58+L59</f>
        <v>185242.10999999996</v>
      </c>
      <c r="M31" s="103">
        <f t="shared" si="2"/>
        <v>434562.02999999997</v>
      </c>
      <c r="N31" s="103">
        <f>N32+N44+N45+N46+N47+N48+N49+N50+N51+N52+N53+N54+N56+N57+N58+N59</f>
        <v>426002.38</v>
      </c>
      <c r="O31" s="103">
        <f>N31/M31*100</f>
        <v>98.030281200591787</v>
      </c>
    </row>
    <row r="32" spans="1:15" ht="60" x14ac:dyDescent="0.2">
      <c r="A32" s="5" t="s">
        <v>29</v>
      </c>
      <c r="B32" s="5">
        <v>2</v>
      </c>
      <c r="C32" s="5" t="s">
        <v>29</v>
      </c>
      <c r="D32" s="5"/>
      <c r="E32" s="39" t="s">
        <v>67</v>
      </c>
      <c r="F32" s="39" t="s">
        <v>27</v>
      </c>
      <c r="G32" s="39">
        <v>812</v>
      </c>
      <c r="H32" s="39"/>
      <c r="I32" s="39"/>
      <c r="J32" s="39"/>
      <c r="K32" s="39"/>
      <c r="L32" s="46">
        <f t="shared" ref="L32:M32" si="3">SUM(L33:L43)</f>
        <v>175095.66999999998</v>
      </c>
      <c r="M32" s="46">
        <f t="shared" si="3"/>
        <v>210509.81999999998</v>
      </c>
      <c r="N32" s="46">
        <f>SUM(N33:N43)</f>
        <v>202871.49</v>
      </c>
      <c r="O32" s="46">
        <f>N32/M32*100</f>
        <v>96.371508939582966</v>
      </c>
    </row>
    <row r="33" spans="1:15" ht="84" x14ac:dyDescent="0.2">
      <c r="A33" s="5" t="s">
        <v>29</v>
      </c>
      <c r="B33" s="5">
        <v>2</v>
      </c>
      <c r="C33" s="5" t="s">
        <v>29</v>
      </c>
      <c r="D33" s="5" t="s">
        <v>29</v>
      </c>
      <c r="E33" s="39" t="s">
        <v>68</v>
      </c>
      <c r="F33" s="39" t="s">
        <v>27</v>
      </c>
      <c r="G33" s="5">
        <v>812</v>
      </c>
      <c r="H33" s="5" t="s">
        <v>33</v>
      </c>
      <c r="I33" s="5" t="s">
        <v>30</v>
      </c>
      <c r="J33" s="5" t="s">
        <v>69</v>
      </c>
      <c r="K33" s="5" t="s">
        <v>70</v>
      </c>
      <c r="L33" s="46">
        <v>143193.15</v>
      </c>
      <c r="M33" s="46">
        <v>150495.35</v>
      </c>
      <c r="N33" s="46">
        <v>150495.35</v>
      </c>
      <c r="O33" s="46">
        <f t="shared" ref="O33:O59" si="4">N33/M33*100</f>
        <v>100</v>
      </c>
    </row>
    <row r="34" spans="1:15" ht="24" x14ac:dyDescent="0.2">
      <c r="A34" s="5" t="s">
        <v>29</v>
      </c>
      <c r="B34" s="5">
        <v>2</v>
      </c>
      <c r="C34" s="5" t="s">
        <v>29</v>
      </c>
      <c r="D34" s="5" t="s">
        <v>30</v>
      </c>
      <c r="E34" s="39" t="s">
        <v>35</v>
      </c>
      <c r="F34" s="39" t="s">
        <v>27</v>
      </c>
      <c r="G34" s="5">
        <v>812</v>
      </c>
      <c r="H34" s="39" t="s">
        <v>33</v>
      </c>
      <c r="I34" s="5" t="s">
        <v>30</v>
      </c>
      <c r="J34" s="5" t="s">
        <v>71</v>
      </c>
      <c r="K34" s="5" t="s">
        <v>70</v>
      </c>
      <c r="L34" s="46">
        <v>24716.91</v>
      </c>
      <c r="M34" s="55">
        <v>27569.83</v>
      </c>
      <c r="N34" s="46">
        <v>19931.5</v>
      </c>
      <c r="O34" s="46">
        <f t="shared" si="4"/>
        <v>72.294606096591821</v>
      </c>
    </row>
    <row r="35" spans="1:15" ht="36" x14ac:dyDescent="0.2">
      <c r="A35" s="5" t="s">
        <v>72</v>
      </c>
      <c r="B35" s="5">
        <v>2</v>
      </c>
      <c r="C35" s="5" t="s">
        <v>29</v>
      </c>
      <c r="D35" s="5" t="s">
        <v>61</v>
      </c>
      <c r="E35" s="39" t="s">
        <v>73</v>
      </c>
      <c r="F35" s="39" t="s">
        <v>27</v>
      </c>
      <c r="G35" s="5">
        <v>812</v>
      </c>
      <c r="H35" s="39" t="s">
        <v>33</v>
      </c>
      <c r="I35" s="5" t="s">
        <v>30</v>
      </c>
      <c r="J35" s="5" t="s">
        <v>74</v>
      </c>
      <c r="K35" s="5" t="s">
        <v>75</v>
      </c>
      <c r="L35" s="46">
        <v>0</v>
      </c>
      <c r="M35" s="46">
        <v>1456</v>
      </c>
      <c r="N35" s="46">
        <v>1456</v>
      </c>
      <c r="O35" s="46">
        <f t="shared" si="4"/>
        <v>100</v>
      </c>
    </row>
    <row r="36" spans="1:15" ht="36" x14ac:dyDescent="0.2">
      <c r="A36" s="5" t="s">
        <v>29</v>
      </c>
      <c r="B36" s="5">
        <v>2</v>
      </c>
      <c r="C36" s="5" t="s">
        <v>29</v>
      </c>
      <c r="D36" s="5" t="s">
        <v>39</v>
      </c>
      <c r="E36" s="39" t="s">
        <v>64</v>
      </c>
      <c r="F36" s="39" t="s">
        <v>27</v>
      </c>
      <c r="G36" s="5">
        <v>812</v>
      </c>
      <c r="H36" s="39" t="s">
        <v>33</v>
      </c>
      <c r="I36" s="5" t="s">
        <v>76</v>
      </c>
      <c r="J36" s="5" t="s">
        <v>186</v>
      </c>
      <c r="K36" s="5" t="s">
        <v>77</v>
      </c>
      <c r="L36" s="46">
        <v>0</v>
      </c>
      <c r="M36" s="46">
        <v>13698.52</v>
      </c>
      <c r="N36" s="46">
        <v>13698.52</v>
      </c>
      <c r="O36" s="46">
        <f t="shared" si="4"/>
        <v>100</v>
      </c>
    </row>
    <row r="37" spans="1:15" ht="36" x14ac:dyDescent="0.2">
      <c r="A37" s="5" t="s">
        <v>29</v>
      </c>
      <c r="B37" s="5">
        <v>2</v>
      </c>
      <c r="C37" s="5" t="s">
        <v>29</v>
      </c>
      <c r="D37" s="5" t="s">
        <v>37</v>
      </c>
      <c r="E37" s="39" t="s">
        <v>78</v>
      </c>
      <c r="F37" s="39" t="s">
        <v>27</v>
      </c>
      <c r="G37" s="5">
        <v>812</v>
      </c>
      <c r="H37" s="39" t="s">
        <v>33</v>
      </c>
      <c r="I37" s="5" t="s">
        <v>30</v>
      </c>
      <c r="J37" s="5" t="s">
        <v>187</v>
      </c>
      <c r="K37" s="5">
        <v>600</v>
      </c>
      <c r="L37" s="46">
        <v>0</v>
      </c>
      <c r="M37" s="46">
        <v>1046</v>
      </c>
      <c r="N37" s="46">
        <v>1046</v>
      </c>
      <c r="O37" s="46">
        <f t="shared" si="4"/>
        <v>100</v>
      </c>
    </row>
    <row r="38" spans="1:15" ht="24" x14ac:dyDescent="0.2">
      <c r="A38" s="5" t="s">
        <v>29</v>
      </c>
      <c r="B38" s="5">
        <v>2</v>
      </c>
      <c r="C38" s="5" t="s">
        <v>29</v>
      </c>
      <c r="D38" s="5" t="s">
        <v>43</v>
      </c>
      <c r="E38" s="39" t="s">
        <v>79</v>
      </c>
      <c r="F38" s="39" t="s">
        <v>27</v>
      </c>
      <c r="G38" s="5">
        <v>812</v>
      </c>
      <c r="H38" s="39" t="s">
        <v>33</v>
      </c>
      <c r="I38" s="5" t="s">
        <v>51</v>
      </c>
      <c r="J38" s="5" t="s">
        <v>80</v>
      </c>
      <c r="K38" s="5" t="s">
        <v>77</v>
      </c>
      <c r="L38" s="46">
        <v>0</v>
      </c>
      <c r="M38" s="46">
        <v>0</v>
      </c>
      <c r="N38" s="46">
        <v>0</v>
      </c>
      <c r="O38" s="46" t="e">
        <f t="shared" si="4"/>
        <v>#DIV/0!</v>
      </c>
    </row>
    <row r="39" spans="1:15" ht="36" x14ac:dyDescent="0.2">
      <c r="A39" s="5" t="s">
        <v>72</v>
      </c>
      <c r="B39" s="5">
        <v>2</v>
      </c>
      <c r="C39" s="5" t="s">
        <v>29</v>
      </c>
      <c r="D39" s="5" t="s">
        <v>33</v>
      </c>
      <c r="E39" s="39" t="s">
        <v>48</v>
      </c>
      <c r="F39" s="39" t="s">
        <v>27</v>
      </c>
      <c r="G39" s="5">
        <v>812</v>
      </c>
      <c r="H39" s="39" t="s">
        <v>33</v>
      </c>
      <c r="I39" s="5" t="s">
        <v>37</v>
      </c>
      <c r="J39" s="5" t="s">
        <v>81</v>
      </c>
      <c r="K39" s="5" t="s">
        <v>77</v>
      </c>
      <c r="L39" s="46">
        <v>0</v>
      </c>
      <c r="M39" s="46">
        <v>0</v>
      </c>
      <c r="N39" s="46">
        <v>0</v>
      </c>
      <c r="O39" s="46" t="e">
        <f t="shared" si="4"/>
        <v>#DIV/0!</v>
      </c>
    </row>
    <row r="40" spans="1:15" ht="72.75" customHeight="1" x14ac:dyDescent="0.2">
      <c r="A40" s="5" t="s">
        <v>82</v>
      </c>
      <c r="B40" s="5">
        <v>2</v>
      </c>
      <c r="C40" s="5" t="s">
        <v>29</v>
      </c>
      <c r="D40" s="5" t="s">
        <v>47</v>
      </c>
      <c r="E40" s="39" t="s">
        <v>83</v>
      </c>
      <c r="F40" s="39" t="s">
        <v>27</v>
      </c>
      <c r="G40" s="5">
        <v>812</v>
      </c>
      <c r="H40" s="39" t="s">
        <v>33</v>
      </c>
      <c r="I40" s="5" t="s">
        <v>84</v>
      </c>
      <c r="J40" s="5" t="s">
        <v>188</v>
      </c>
      <c r="K40" s="5" t="s">
        <v>85</v>
      </c>
      <c r="L40" s="46">
        <v>0</v>
      </c>
      <c r="M40" s="46">
        <v>324.17</v>
      </c>
      <c r="N40" s="46">
        <v>324.17</v>
      </c>
      <c r="O40" s="46">
        <f t="shared" si="4"/>
        <v>100</v>
      </c>
    </row>
    <row r="41" spans="1:15" ht="48" x14ac:dyDescent="0.2">
      <c r="A41" s="39" t="s">
        <v>29</v>
      </c>
      <c r="B41" s="39">
        <v>2</v>
      </c>
      <c r="C41" s="5" t="s">
        <v>29</v>
      </c>
      <c r="D41" s="5" t="s">
        <v>51</v>
      </c>
      <c r="E41" s="39" t="s">
        <v>86</v>
      </c>
      <c r="F41" s="39" t="s">
        <v>27</v>
      </c>
      <c r="G41" s="5">
        <v>812</v>
      </c>
      <c r="H41" s="39" t="s">
        <v>33</v>
      </c>
      <c r="I41" s="5" t="s">
        <v>30</v>
      </c>
      <c r="J41" s="5" t="s">
        <v>87</v>
      </c>
      <c r="K41" s="5" t="s">
        <v>88</v>
      </c>
      <c r="L41" s="46">
        <v>0</v>
      </c>
      <c r="M41" s="46">
        <v>8594.5</v>
      </c>
      <c r="N41" s="46">
        <v>8594.5</v>
      </c>
      <c r="O41" s="46">
        <f t="shared" si="4"/>
        <v>100</v>
      </c>
    </row>
    <row r="42" spans="1:15" ht="36" x14ac:dyDescent="0.2">
      <c r="A42" s="5" t="s">
        <v>29</v>
      </c>
      <c r="B42" s="5">
        <v>2</v>
      </c>
      <c r="C42" s="5" t="s">
        <v>29</v>
      </c>
      <c r="D42" s="5">
        <v>10</v>
      </c>
      <c r="E42" s="39" t="s">
        <v>52</v>
      </c>
      <c r="F42" s="39" t="s">
        <v>27</v>
      </c>
      <c r="G42" s="5">
        <v>812</v>
      </c>
      <c r="H42" s="39" t="s">
        <v>33</v>
      </c>
      <c r="I42" s="5" t="s">
        <v>30</v>
      </c>
      <c r="J42" s="5" t="s">
        <v>89</v>
      </c>
      <c r="K42" s="5" t="s">
        <v>90</v>
      </c>
      <c r="L42" s="46">
        <v>6850</v>
      </c>
      <c r="M42" s="46">
        <v>6882.59</v>
      </c>
      <c r="N42" s="46">
        <v>6882.59</v>
      </c>
      <c r="O42" s="46">
        <f t="shared" si="4"/>
        <v>100</v>
      </c>
    </row>
    <row r="43" spans="1:15" x14ac:dyDescent="0.2">
      <c r="A43" s="5" t="s">
        <v>29</v>
      </c>
      <c r="B43" s="5">
        <v>2</v>
      </c>
      <c r="C43" s="5" t="s">
        <v>29</v>
      </c>
      <c r="D43" s="5">
        <v>11</v>
      </c>
      <c r="E43" s="39" t="s">
        <v>91</v>
      </c>
      <c r="F43" s="39" t="s">
        <v>27</v>
      </c>
      <c r="G43" s="5">
        <v>812</v>
      </c>
      <c r="H43" s="39" t="s">
        <v>33</v>
      </c>
      <c r="I43" s="5" t="s">
        <v>30</v>
      </c>
      <c r="J43" s="5" t="s">
        <v>92</v>
      </c>
      <c r="K43" s="5" t="s">
        <v>93</v>
      </c>
      <c r="L43" s="46">
        <v>335.61</v>
      </c>
      <c r="M43" s="46">
        <v>442.86</v>
      </c>
      <c r="N43" s="46">
        <v>442.86</v>
      </c>
      <c r="O43" s="46">
        <f t="shared" si="4"/>
        <v>100</v>
      </c>
    </row>
    <row r="44" spans="1:15" ht="24" x14ac:dyDescent="0.2">
      <c r="A44" s="5" t="s">
        <v>29</v>
      </c>
      <c r="B44" s="5">
        <v>2</v>
      </c>
      <c r="C44" s="5" t="s">
        <v>61</v>
      </c>
      <c r="D44" s="5" t="s">
        <v>41</v>
      </c>
      <c r="E44" s="39" t="s">
        <v>94</v>
      </c>
      <c r="F44" s="39" t="s">
        <v>27</v>
      </c>
      <c r="G44" s="5">
        <v>812</v>
      </c>
      <c r="H44" s="39" t="s">
        <v>33</v>
      </c>
      <c r="I44" s="5" t="s">
        <v>30</v>
      </c>
      <c r="J44" s="5" t="s">
        <v>95</v>
      </c>
      <c r="K44" s="5" t="s">
        <v>189</v>
      </c>
      <c r="L44" s="46">
        <v>0</v>
      </c>
      <c r="M44" s="46">
        <v>29800.33</v>
      </c>
      <c r="N44" s="46">
        <v>29800.33</v>
      </c>
      <c r="O44" s="46">
        <f t="shared" si="4"/>
        <v>100</v>
      </c>
    </row>
    <row r="45" spans="1:15" ht="36" x14ac:dyDescent="0.2">
      <c r="A45" s="5" t="s">
        <v>29</v>
      </c>
      <c r="B45" s="5">
        <v>2</v>
      </c>
      <c r="C45" s="5" t="s">
        <v>43</v>
      </c>
      <c r="D45" s="5" t="s">
        <v>39</v>
      </c>
      <c r="E45" s="39" t="s">
        <v>96</v>
      </c>
      <c r="F45" s="39" t="s">
        <v>27</v>
      </c>
      <c r="G45" s="5">
        <v>812</v>
      </c>
      <c r="H45" s="39" t="s">
        <v>33</v>
      </c>
      <c r="I45" s="5" t="s">
        <v>39</v>
      </c>
      <c r="J45" s="5" t="s">
        <v>97</v>
      </c>
      <c r="K45" s="5">
        <v>200</v>
      </c>
      <c r="L45" s="46">
        <v>1587.27</v>
      </c>
      <c r="M45" s="46">
        <v>1609.07</v>
      </c>
      <c r="N45" s="46">
        <v>1609.07</v>
      </c>
      <c r="O45" s="46">
        <f t="shared" si="4"/>
        <v>100</v>
      </c>
    </row>
    <row r="46" spans="1:15" x14ac:dyDescent="0.2">
      <c r="A46" s="91" t="s">
        <v>25</v>
      </c>
      <c r="B46" s="91">
        <v>2</v>
      </c>
      <c r="C46" s="85" t="s">
        <v>43</v>
      </c>
      <c r="D46" s="85" t="s">
        <v>29</v>
      </c>
      <c r="E46" s="85" t="s">
        <v>98</v>
      </c>
      <c r="F46" s="85" t="s">
        <v>27</v>
      </c>
      <c r="G46" s="5">
        <v>812</v>
      </c>
      <c r="H46" s="51"/>
      <c r="I46" s="5" t="s">
        <v>39</v>
      </c>
      <c r="J46" s="5" t="s">
        <v>99</v>
      </c>
      <c r="K46" s="5" t="s">
        <v>77</v>
      </c>
      <c r="L46" s="49">
        <v>819.18</v>
      </c>
      <c r="M46" s="46">
        <v>647.89</v>
      </c>
      <c r="N46" s="46">
        <v>647.89</v>
      </c>
      <c r="O46" s="46">
        <f t="shared" si="4"/>
        <v>100</v>
      </c>
    </row>
    <row r="47" spans="1:15" ht="24" x14ac:dyDescent="0.2">
      <c r="A47" s="90"/>
      <c r="B47" s="90"/>
      <c r="C47" s="90"/>
      <c r="D47" s="90"/>
      <c r="E47" s="90"/>
      <c r="F47" s="90"/>
      <c r="G47" s="5">
        <v>812</v>
      </c>
      <c r="H47" s="39" t="s">
        <v>33</v>
      </c>
      <c r="I47" s="5" t="s">
        <v>39</v>
      </c>
      <c r="J47" s="5" t="s">
        <v>100</v>
      </c>
      <c r="K47" s="5" t="s">
        <v>93</v>
      </c>
      <c r="L47" s="46">
        <v>11.78</v>
      </c>
      <c r="M47" s="46">
        <v>78.959999999999994</v>
      </c>
      <c r="N47" s="46">
        <v>6.3</v>
      </c>
      <c r="O47" s="46">
        <f t="shared" si="4"/>
        <v>7.9787234042553195</v>
      </c>
    </row>
    <row r="48" spans="1:15" ht="48" x14ac:dyDescent="0.2">
      <c r="A48" s="52" t="s">
        <v>29</v>
      </c>
      <c r="B48" s="52">
        <v>2</v>
      </c>
      <c r="C48" s="5" t="s">
        <v>43</v>
      </c>
      <c r="D48" s="5" t="s">
        <v>30</v>
      </c>
      <c r="E48" s="39" t="s">
        <v>101</v>
      </c>
      <c r="F48" s="39" t="s">
        <v>27</v>
      </c>
      <c r="G48" s="5">
        <v>812</v>
      </c>
      <c r="H48" s="39" t="s">
        <v>33</v>
      </c>
      <c r="I48" s="5" t="s">
        <v>30</v>
      </c>
      <c r="J48" s="5" t="s">
        <v>102</v>
      </c>
      <c r="K48" s="5">
        <v>600</v>
      </c>
      <c r="L48" s="46">
        <v>186.9</v>
      </c>
      <c r="M48" s="46">
        <v>266.32</v>
      </c>
      <c r="N48" s="46">
        <v>266.32</v>
      </c>
      <c r="O48" s="46">
        <f t="shared" si="4"/>
        <v>100</v>
      </c>
    </row>
    <row r="49" spans="1:15" ht="48" x14ac:dyDescent="0.2">
      <c r="A49" s="5" t="s">
        <v>29</v>
      </c>
      <c r="B49" s="5">
        <v>2</v>
      </c>
      <c r="C49" s="5" t="s">
        <v>43</v>
      </c>
      <c r="D49" s="5" t="s">
        <v>61</v>
      </c>
      <c r="E49" s="39" t="s">
        <v>103</v>
      </c>
      <c r="F49" s="39" t="s">
        <v>27</v>
      </c>
      <c r="G49" s="5">
        <v>812</v>
      </c>
      <c r="H49" s="39" t="s">
        <v>33</v>
      </c>
      <c r="I49" s="5" t="s">
        <v>30</v>
      </c>
      <c r="J49" s="5" t="s">
        <v>102</v>
      </c>
      <c r="K49" s="5">
        <v>600</v>
      </c>
      <c r="L49" s="46">
        <v>206.31</v>
      </c>
      <c r="M49" s="46">
        <v>285.52999999999997</v>
      </c>
      <c r="N49" s="46">
        <v>285.52999999999997</v>
      </c>
      <c r="O49" s="46">
        <f t="shared" si="4"/>
        <v>100</v>
      </c>
    </row>
    <row r="50" spans="1:15" ht="36" x14ac:dyDescent="0.2">
      <c r="A50" s="5" t="s">
        <v>29</v>
      </c>
      <c r="B50" s="5">
        <v>2</v>
      </c>
      <c r="C50" s="5" t="s">
        <v>43</v>
      </c>
      <c r="D50" s="5" t="s">
        <v>37</v>
      </c>
      <c r="E50" s="39" t="s">
        <v>104</v>
      </c>
      <c r="F50" s="39" t="s">
        <v>27</v>
      </c>
      <c r="G50" s="5">
        <v>812</v>
      </c>
      <c r="H50" s="39" t="s">
        <v>33</v>
      </c>
      <c r="I50" s="5" t="s">
        <v>30</v>
      </c>
      <c r="J50" s="5" t="s">
        <v>105</v>
      </c>
      <c r="K50" s="5">
        <v>200</v>
      </c>
      <c r="L50" s="46">
        <v>500</v>
      </c>
      <c r="M50" s="46">
        <v>621.55999999999995</v>
      </c>
      <c r="N50" s="46">
        <v>621.55999999999995</v>
      </c>
      <c r="O50" s="46">
        <f t="shared" si="4"/>
        <v>100</v>
      </c>
    </row>
    <row r="51" spans="1:15" x14ac:dyDescent="0.2">
      <c r="A51" s="87" t="s">
        <v>29</v>
      </c>
      <c r="B51" s="87">
        <v>2</v>
      </c>
      <c r="C51" s="85" t="s">
        <v>43</v>
      </c>
      <c r="D51" s="85" t="s">
        <v>43</v>
      </c>
      <c r="E51" s="85" t="s">
        <v>106</v>
      </c>
      <c r="F51" s="85" t="s">
        <v>27</v>
      </c>
      <c r="G51" s="5">
        <v>812</v>
      </c>
      <c r="H51" s="39" t="s">
        <v>33</v>
      </c>
      <c r="I51" s="5" t="s">
        <v>30</v>
      </c>
      <c r="J51" s="5" t="s">
        <v>107</v>
      </c>
      <c r="K51" s="5" t="s">
        <v>88</v>
      </c>
      <c r="L51" s="46">
        <v>5835</v>
      </c>
      <c r="M51" s="46">
        <v>4531.55</v>
      </c>
      <c r="N51" s="46">
        <v>4531.55</v>
      </c>
      <c r="O51" s="46">
        <f t="shared" si="4"/>
        <v>100</v>
      </c>
    </row>
    <row r="52" spans="1:15" x14ac:dyDescent="0.2">
      <c r="A52" s="90"/>
      <c r="B52" s="90"/>
      <c r="C52" s="90"/>
      <c r="D52" s="90"/>
      <c r="E52" s="90"/>
      <c r="F52" s="90"/>
      <c r="G52" s="5">
        <v>812</v>
      </c>
      <c r="H52" s="39" t="s">
        <v>33</v>
      </c>
      <c r="I52" s="5" t="s">
        <v>30</v>
      </c>
      <c r="J52" s="5" t="s">
        <v>108</v>
      </c>
      <c r="K52" s="5" t="s">
        <v>93</v>
      </c>
      <c r="L52" s="46">
        <v>0</v>
      </c>
      <c r="M52" s="46">
        <v>0</v>
      </c>
      <c r="N52" s="46">
        <v>0</v>
      </c>
      <c r="O52" s="46" t="e">
        <f t="shared" si="4"/>
        <v>#DIV/0!</v>
      </c>
    </row>
    <row r="53" spans="1:15" x14ac:dyDescent="0.2">
      <c r="A53" s="90"/>
      <c r="B53" s="90"/>
      <c r="C53" s="90"/>
      <c r="D53" s="90"/>
      <c r="E53" s="90"/>
      <c r="F53" s="90"/>
      <c r="G53" s="5">
        <v>812</v>
      </c>
      <c r="H53" s="39" t="s">
        <v>33</v>
      </c>
      <c r="I53" s="5" t="s">
        <v>30</v>
      </c>
      <c r="J53" s="5" t="s">
        <v>109</v>
      </c>
      <c r="K53" s="5" t="s">
        <v>110</v>
      </c>
      <c r="L53" s="46">
        <v>0</v>
      </c>
      <c r="M53" s="46">
        <v>0</v>
      </c>
      <c r="N53" s="46">
        <v>0</v>
      </c>
      <c r="O53" s="46" t="e">
        <f t="shared" si="4"/>
        <v>#DIV/0!</v>
      </c>
    </row>
    <row r="54" spans="1:15" ht="48" x14ac:dyDescent="0.2">
      <c r="A54" s="5" t="s">
        <v>72</v>
      </c>
      <c r="B54" s="5" t="s">
        <v>111</v>
      </c>
      <c r="C54" s="5" t="s">
        <v>51</v>
      </c>
      <c r="D54" s="5" t="s">
        <v>41</v>
      </c>
      <c r="E54" s="39" t="s">
        <v>112</v>
      </c>
      <c r="F54" s="39" t="s">
        <v>113</v>
      </c>
      <c r="G54" s="5">
        <v>804</v>
      </c>
      <c r="H54" s="39" t="s">
        <v>33</v>
      </c>
      <c r="I54" s="5" t="s">
        <v>30</v>
      </c>
      <c r="J54" s="5" t="s">
        <v>114</v>
      </c>
      <c r="K54" s="5" t="s">
        <v>115</v>
      </c>
      <c r="L54" s="46">
        <v>0</v>
      </c>
      <c r="M54" s="46">
        <v>182278.38</v>
      </c>
      <c r="N54" s="46">
        <v>182278.38</v>
      </c>
      <c r="O54" s="46">
        <f t="shared" si="4"/>
        <v>100</v>
      </c>
    </row>
    <row r="55" spans="1:15" x14ac:dyDescent="0.2">
      <c r="A55" s="5"/>
      <c r="B55" s="5"/>
      <c r="C55" s="53"/>
      <c r="D55" s="53"/>
      <c r="E55" s="53"/>
      <c r="F55" s="39" t="s">
        <v>27</v>
      </c>
      <c r="G55" s="5">
        <v>812</v>
      </c>
      <c r="H55" s="39" t="s">
        <v>33</v>
      </c>
      <c r="I55" s="5" t="s">
        <v>30</v>
      </c>
      <c r="J55" s="5" t="s">
        <v>116</v>
      </c>
      <c r="K55" s="5">
        <v>600</v>
      </c>
      <c r="L55" s="46">
        <v>0</v>
      </c>
      <c r="M55" s="46">
        <v>0</v>
      </c>
      <c r="N55" s="46"/>
      <c r="O55" s="46" t="e">
        <f t="shared" si="4"/>
        <v>#DIV/0!</v>
      </c>
    </row>
    <row r="56" spans="1:15" ht="84" x14ac:dyDescent="0.2">
      <c r="A56" s="5" t="s">
        <v>72</v>
      </c>
      <c r="B56" s="5" t="s">
        <v>111</v>
      </c>
      <c r="C56" s="5">
        <v>12</v>
      </c>
      <c r="D56" s="5" t="s">
        <v>41</v>
      </c>
      <c r="E56" s="39" t="s">
        <v>117</v>
      </c>
      <c r="F56" s="39" t="s">
        <v>27</v>
      </c>
      <c r="G56" s="5">
        <v>812</v>
      </c>
      <c r="H56" s="39" t="s">
        <v>33</v>
      </c>
      <c r="I56" s="5" t="s">
        <v>30</v>
      </c>
      <c r="J56" s="5" t="s">
        <v>118</v>
      </c>
      <c r="K56" s="5" t="s">
        <v>192</v>
      </c>
      <c r="L56" s="46">
        <v>1000</v>
      </c>
      <c r="M56" s="46">
        <v>2502.5</v>
      </c>
      <c r="N56" s="49">
        <v>1657.24</v>
      </c>
      <c r="O56" s="46">
        <f t="shared" si="4"/>
        <v>66.223376623376623</v>
      </c>
    </row>
    <row r="57" spans="1:15" x14ac:dyDescent="0.2">
      <c r="A57" s="37"/>
      <c r="B57" s="37"/>
      <c r="C57" s="53"/>
      <c r="D57" s="53"/>
      <c r="E57" s="53"/>
      <c r="F57" s="53"/>
      <c r="G57" s="5">
        <v>812</v>
      </c>
      <c r="H57" s="54"/>
      <c r="I57" s="5" t="s">
        <v>30</v>
      </c>
      <c r="J57" s="5" t="s">
        <v>119</v>
      </c>
      <c r="K57" s="5">
        <v>600</v>
      </c>
      <c r="L57" s="40">
        <v>0</v>
      </c>
      <c r="M57" s="46">
        <v>1091.1099999999999</v>
      </c>
      <c r="N57" s="49">
        <v>1091.1099999999999</v>
      </c>
      <c r="O57" s="46">
        <f t="shared" si="4"/>
        <v>100</v>
      </c>
    </row>
    <row r="58" spans="1:15" ht="60.75" customHeight="1" x14ac:dyDescent="0.2">
      <c r="A58" s="5" t="s">
        <v>29</v>
      </c>
      <c r="B58" s="5">
        <v>2</v>
      </c>
      <c r="C58" s="5">
        <v>13</v>
      </c>
      <c r="D58" s="5" t="s">
        <v>41</v>
      </c>
      <c r="E58" s="39" t="s">
        <v>207</v>
      </c>
      <c r="F58" s="39" t="s">
        <v>27</v>
      </c>
      <c r="G58" s="5">
        <v>812</v>
      </c>
      <c r="H58" s="39" t="s">
        <v>33</v>
      </c>
      <c r="I58" s="5" t="s">
        <v>30</v>
      </c>
      <c r="J58" s="5" t="s">
        <v>120</v>
      </c>
      <c r="K58" s="5" t="s">
        <v>190</v>
      </c>
      <c r="L58" s="46">
        <v>0</v>
      </c>
      <c r="M58" s="46">
        <v>335.61</v>
      </c>
      <c r="N58" s="49">
        <v>335.61</v>
      </c>
      <c r="O58" s="46">
        <f t="shared" si="4"/>
        <v>100</v>
      </c>
    </row>
    <row r="59" spans="1:15" ht="24" x14ac:dyDescent="0.2">
      <c r="A59" s="5"/>
      <c r="B59" s="5"/>
      <c r="C59" s="53"/>
      <c r="D59" s="53"/>
      <c r="E59" s="53"/>
      <c r="F59" s="53"/>
      <c r="G59" s="5">
        <v>812</v>
      </c>
      <c r="H59" s="39" t="s">
        <v>33</v>
      </c>
      <c r="I59" s="5" t="s">
        <v>30</v>
      </c>
      <c r="J59" s="5" t="s">
        <v>120</v>
      </c>
      <c r="K59" s="5" t="s">
        <v>191</v>
      </c>
      <c r="L59" s="46">
        <v>0</v>
      </c>
      <c r="M59" s="46">
        <v>3.4</v>
      </c>
      <c r="N59" s="46"/>
      <c r="O59" s="46">
        <f t="shared" si="4"/>
        <v>0</v>
      </c>
    </row>
    <row r="60" spans="1:15" s="104" customFormat="1" ht="24" x14ac:dyDescent="0.2">
      <c r="A60" s="41" t="s">
        <v>198</v>
      </c>
      <c r="B60" s="41">
        <v>3</v>
      </c>
      <c r="C60" s="56"/>
      <c r="D60" s="56"/>
      <c r="E60" s="56" t="s">
        <v>201</v>
      </c>
      <c r="F60" s="56"/>
      <c r="G60" s="41"/>
      <c r="H60" s="42"/>
      <c r="I60" s="41"/>
      <c r="J60" s="41"/>
      <c r="K60" s="41"/>
      <c r="L60" s="44">
        <f t="shared" ref="L60:M60" si="5">SUM(L62:L71)</f>
        <v>19905</v>
      </c>
      <c r="M60" s="44">
        <f t="shared" si="5"/>
        <v>29630.48</v>
      </c>
      <c r="N60" s="44">
        <f>SUM(N62:N71)</f>
        <v>25215.859999999997</v>
      </c>
      <c r="O60" s="44"/>
    </row>
    <row r="61" spans="1:15" x14ac:dyDescent="0.2">
      <c r="A61" s="5"/>
      <c r="B61" s="5"/>
      <c r="C61" s="53"/>
      <c r="D61" s="53"/>
      <c r="E61" s="53"/>
      <c r="F61" s="53"/>
      <c r="G61" s="5"/>
      <c r="H61" s="39"/>
      <c r="I61" s="5"/>
      <c r="J61" s="5"/>
      <c r="K61" s="5"/>
      <c r="L61" s="46"/>
      <c r="M61" s="46"/>
      <c r="N61" s="46"/>
      <c r="O61" s="46"/>
    </row>
    <row r="62" spans="1:15" ht="48" x14ac:dyDescent="0.2">
      <c r="A62" s="5" t="s">
        <v>29</v>
      </c>
      <c r="B62" s="5">
        <v>3</v>
      </c>
      <c r="C62" s="5" t="s">
        <v>29</v>
      </c>
      <c r="D62" s="5" t="s">
        <v>29</v>
      </c>
      <c r="E62" s="39" t="s">
        <v>121</v>
      </c>
      <c r="F62" s="39" t="s">
        <v>113</v>
      </c>
      <c r="G62" s="5">
        <v>804</v>
      </c>
      <c r="H62" s="5" t="s">
        <v>33</v>
      </c>
      <c r="I62" s="5" t="s">
        <v>61</v>
      </c>
      <c r="J62" s="5" t="s">
        <v>193</v>
      </c>
      <c r="K62" s="5">
        <v>600</v>
      </c>
      <c r="L62" s="46">
        <v>7290</v>
      </c>
      <c r="M62" s="46">
        <v>10314.17</v>
      </c>
      <c r="N62" s="46">
        <v>9254.9</v>
      </c>
      <c r="O62" s="46">
        <f>N62/M62*100</f>
        <v>89.729954034110349</v>
      </c>
    </row>
    <row r="63" spans="1:15" ht="48" x14ac:dyDescent="0.2">
      <c r="A63" s="5" t="s">
        <v>29</v>
      </c>
      <c r="B63" s="5">
        <v>3</v>
      </c>
      <c r="C63" s="5" t="s">
        <v>29</v>
      </c>
      <c r="D63" s="5" t="s">
        <v>30</v>
      </c>
      <c r="E63" s="39" t="s">
        <v>52</v>
      </c>
      <c r="F63" s="39" t="s">
        <v>113</v>
      </c>
      <c r="G63" s="5">
        <v>804</v>
      </c>
      <c r="H63" s="5" t="s">
        <v>33</v>
      </c>
      <c r="I63" s="5" t="s">
        <v>61</v>
      </c>
      <c r="J63" s="5" t="s">
        <v>122</v>
      </c>
      <c r="K63" s="5">
        <v>600</v>
      </c>
      <c r="L63" s="46">
        <v>295</v>
      </c>
      <c r="M63" s="46">
        <v>295</v>
      </c>
      <c r="N63" s="46">
        <v>285.14999999999998</v>
      </c>
      <c r="O63" s="46">
        <f t="shared" ref="O63:O71" si="6">N63/M63*100</f>
        <v>96.66101694915254</v>
      </c>
    </row>
    <row r="64" spans="1:15" ht="36" x14ac:dyDescent="0.2">
      <c r="A64" s="5" t="s">
        <v>29</v>
      </c>
      <c r="B64" s="5">
        <v>3</v>
      </c>
      <c r="C64" s="5" t="s">
        <v>30</v>
      </c>
      <c r="D64" s="5" t="s">
        <v>29</v>
      </c>
      <c r="E64" s="39" t="s">
        <v>123</v>
      </c>
      <c r="F64" s="39" t="s">
        <v>27</v>
      </c>
      <c r="G64" s="5">
        <v>812</v>
      </c>
      <c r="H64" s="5" t="s">
        <v>33</v>
      </c>
      <c r="I64" s="5" t="s">
        <v>61</v>
      </c>
      <c r="J64" s="5" t="s">
        <v>124</v>
      </c>
      <c r="K64" s="5">
        <v>600</v>
      </c>
      <c r="L64" s="40">
        <v>10170</v>
      </c>
      <c r="M64" s="46">
        <f>16922.81-1093.8</f>
        <v>15829.010000000002</v>
      </c>
      <c r="N64" s="40">
        <v>13254.82</v>
      </c>
      <c r="O64" s="46">
        <f t="shared" si="6"/>
        <v>83.737517381061721</v>
      </c>
    </row>
    <row r="65" spans="1:15" ht="24" x14ac:dyDescent="0.2">
      <c r="A65" s="5" t="s">
        <v>29</v>
      </c>
      <c r="B65" s="5">
        <v>3</v>
      </c>
      <c r="C65" s="5" t="s">
        <v>30</v>
      </c>
      <c r="D65" s="5" t="s">
        <v>30</v>
      </c>
      <c r="E65" s="39" t="s">
        <v>125</v>
      </c>
      <c r="F65" s="39" t="s">
        <v>27</v>
      </c>
      <c r="G65" s="5">
        <v>812</v>
      </c>
      <c r="H65" s="5" t="s">
        <v>33</v>
      </c>
      <c r="I65" s="5" t="s">
        <v>61</v>
      </c>
      <c r="J65" s="5" t="s">
        <v>194</v>
      </c>
      <c r="K65" s="5">
        <v>600</v>
      </c>
      <c r="L65" s="46">
        <v>1760</v>
      </c>
      <c r="M65" s="46">
        <f>1032.59+1093.8</f>
        <v>2126.39</v>
      </c>
      <c r="N65" s="46">
        <v>1566.12</v>
      </c>
      <c r="O65" s="46">
        <f t="shared" si="6"/>
        <v>73.651587902501419</v>
      </c>
    </row>
    <row r="66" spans="1:15" ht="36" x14ac:dyDescent="0.2">
      <c r="A66" s="5" t="s">
        <v>29</v>
      </c>
      <c r="B66" s="5">
        <v>3</v>
      </c>
      <c r="C66" s="5" t="s">
        <v>30</v>
      </c>
      <c r="D66" s="5" t="s">
        <v>61</v>
      </c>
      <c r="E66" s="39" t="s">
        <v>52</v>
      </c>
      <c r="F66" s="39" t="s">
        <v>27</v>
      </c>
      <c r="G66" s="5">
        <v>812</v>
      </c>
      <c r="H66" s="5" t="s">
        <v>33</v>
      </c>
      <c r="I66" s="5" t="s">
        <v>61</v>
      </c>
      <c r="J66" s="5" t="s">
        <v>126</v>
      </c>
      <c r="K66" s="5">
        <v>611</v>
      </c>
      <c r="L66" s="46">
        <v>390</v>
      </c>
      <c r="M66" s="46">
        <v>619.91</v>
      </c>
      <c r="N66" s="46">
        <v>457.96</v>
      </c>
      <c r="O66" s="46">
        <f t="shared" si="6"/>
        <v>73.875239954186895</v>
      </c>
    </row>
    <row r="67" spans="1:15" ht="36" x14ac:dyDescent="0.2">
      <c r="A67" s="5" t="s">
        <v>29</v>
      </c>
      <c r="B67" s="5">
        <v>3</v>
      </c>
      <c r="C67" s="5" t="s">
        <v>30</v>
      </c>
      <c r="D67" s="5" t="s">
        <v>39</v>
      </c>
      <c r="E67" s="39" t="s">
        <v>48</v>
      </c>
      <c r="F67" s="39" t="s">
        <v>27</v>
      </c>
      <c r="G67" s="5">
        <v>812</v>
      </c>
      <c r="H67" s="5" t="s">
        <v>33</v>
      </c>
      <c r="I67" s="5" t="s">
        <v>37</v>
      </c>
      <c r="J67" s="5" t="s">
        <v>127</v>
      </c>
      <c r="K67" s="5">
        <v>612</v>
      </c>
      <c r="L67" s="46">
        <v>0</v>
      </c>
      <c r="M67" s="46" t="s">
        <v>50</v>
      </c>
      <c r="N67" s="46">
        <v>0</v>
      </c>
      <c r="O67" s="46" t="e">
        <f t="shared" si="6"/>
        <v>#DIV/0!</v>
      </c>
    </row>
    <row r="68" spans="1:15" ht="36" x14ac:dyDescent="0.2">
      <c r="A68" s="5" t="s">
        <v>29</v>
      </c>
      <c r="B68" s="5">
        <v>3</v>
      </c>
      <c r="C68" s="5" t="s">
        <v>30</v>
      </c>
      <c r="D68" s="5" t="s">
        <v>37</v>
      </c>
      <c r="E68" s="39" t="s">
        <v>128</v>
      </c>
      <c r="F68" s="39" t="s">
        <v>27</v>
      </c>
      <c r="G68" s="5">
        <v>812</v>
      </c>
      <c r="H68" s="5" t="s">
        <v>33</v>
      </c>
      <c r="I68" s="5" t="s">
        <v>61</v>
      </c>
      <c r="J68" s="5" t="s">
        <v>129</v>
      </c>
      <c r="K68" s="5">
        <v>611</v>
      </c>
      <c r="L68" s="46">
        <v>0</v>
      </c>
      <c r="M68" s="46">
        <v>26</v>
      </c>
      <c r="N68" s="46">
        <v>26</v>
      </c>
      <c r="O68" s="46">
        <f t="shared" si="6"/>
        <v>100</v>
      </c>
    </row>
    <row r="69" spans="1:15" ht="36" x14ac:dyDescent="0.2">
      <c r="A69" s="5" t="s">
        <v>29</v>
      </c>
      <c r="B69" s="5">
        <v>3</v>
      </c>
      <c r="C69" s="5" t="s">
        <v>30</v>
      </c>
      <c r="D69" s="5" t="s">
        <v>43</v>
      </c>
      <c r="E69" s="39" t="s">
        <v>54</v>
      </c>
      <c r="F69" s="39" t="s">
        <v>27</v>
      </c>
      <c r="G69" s="5">
        <v>812</v>
      </c>
      <c r="H69" s="5" t="s">
        <v>33</v>
      </c>
      <c r="I69" s="5" t="s">
        <v>61</v>
      </c>
      <c r="J69" s="5" t="s">
        <v>129</v>
      </c>
      <c r="K69" s="5">
        <v>600</v>
      </c>
      <c r="L69" s="46">
        <v>0</v>
      </c>
      <c r="M69" s="46">
        <v>70</v>
      </c>
      <c r="N69" s="46">
        <v>70</v>
      </c>
      <c r="O69" s="46">
        <f t="shared" si="6"/>
        <v>100</v>
      </c>
    </row>
    <row r="70" spans="1:15" ht="36" x14ac:dyDescent="0.2">
      <c r="A70" s="5" t="s">
        <v>29</v>
      </c>
      <c r="B70" s="5">
        <v>3</v>
      </c>
      <c r="C70" s="5" t="s">
        <v>33</v>
      </c>
      <c r="D70" s="5" t="s">
        <v>41</v>
      </c>
      <c r="E70" s="39" t="s">
        <v>130</v>
      </c>
      <c r="F70" s="39" t="s">
        <v>27</v>
      </c>
      <c r="G70" s="5">
        <v>812</v>
      </c>
      <c r="H70" s="5" t="s">
        <v>33</v>
      </c>
      <c r="I70" s="5" t="s">
        <v>61</v>
      </c>
      <c r="J70" s="5" t="s">
        <v>131</v>
      </c>
      <c r="K70" s="5">
        <v>600</v>
      </c>
      <c r="L70" s="46">
        <v>0</v>
      </c>
      <c r="M70" s="46">
        <v>350</v>
      </c>
      <c r="N70" s="46">
        <v>300.91000000000003</v>
      </c>
      <c r="O70" s="46">
        <f t="shared" si="6"/>
        <v>85.974285714285728</v>
      </c>
    </row>
    <row r="71" spans="1:15" ht="48" x14ac:dyDescent="0.2">
      <c r="A71" s="5" t="s">
        <v>29</v>
      </c>
      <c r="B71" s="5">
        <v>3</v>
      </c>
      <c r="C71" s="5">
        <v>13</v>
      </c>
      <c r="D71" s="5" t="s">
        <v>41</v>
      </c>
      <c r="E71" s="39" t="s">
        <v>132</v>
      </c>
      <c r="F71" s="39" t="s">
        <v>113</v>
      </c>
      <c r="G71" s="5">
        <v>804</v>
      </c>
      <c r="H71" s="5" t="s">
        <v>33</v>
      </c>
      <c r="I71" s="5" t="s">
        <v>61</v>
      </c>
      <c r="J71" s="5" t="s">
        <v>133</v>
      </c>
      <c r="K71" s="5">
        <v>240</v>
      </c>
      <c r="L71" s="46">
        <v>0</v>
      </c>
      <c r="M71" s="46" t="s">
        <v>50</v>
      </c>
      <c r="N71" s="46">
        <v>0</v>
      </c>
      <c r="O71" s="46" t="e">
        <f t="shared" si="6"/>
        <v>#DIV/0!</v>
      </c>
    </row>
    <row r="72" spans="1:15" x14ac:dyDescent="0.2">
      <c r="A72" s="9" t="s">
        <v>29</v>
      </c>
      <c r="B72" s="10">
        <v>5</v>
      </c>
      <c r="C72" s="10"/>
      <c r="D72" s="11"/>
      <c r="E72" s="12" t="s">
        <v>134</v>
      </c>
      <c r="F72" s="13"/>
      <c r="G72" s="13"/>
      <c r="H72" s="13"/>
      <c r="I72" s="13"/>
      <c r="J72" s="13"/>
      <c r="K72" s="13"/>
      <c r="L72" s="35">
        <f>SUM(L73:L75)</f>
        <v>3474.4</v>
      </c>
      <c r="M72" s="35">
        <f t="shared" ref="M72:O72" si="7">SUM(M73:M75)</f>
        <v>4018.9</v>
      </c>
      <c r="N72" s="35">
        <f t="shared" si="7"/>
        <v>3711.36</v>
      </c>
      <c r="O72" s="35">
        <f t="shared" si="7"/>
        <v>183.76300174114033</v>
      </c>
    </row>
    <row r="73" spans="1:15" ht="24" x14ac:dyDescent="0.2">
      <c r="A73" s="5" t="s">
        <v>29</v>
      </c>
      <c r="B73" s="6">
        <v>5</v>
      </c>
      <c r="C73" s="6" t="s">
        <v>29</v>
      </c>
      <c r="D73" s="14"/>
      <c r="E73" s="7" t="s">
        <v>135</v>
      </c>
      <c r="F73" s="7" t="s">
        <v>27</v>
      </c>
      <c r="G73" s="6">
        <v>812</v>
      </c>
      <c r="H73" s="7" t="s">
        <v>33</v>
      </c>
      <c r="I73" s="6" t="s">
        <v>51</v>
      </c>
      <c r="J73" s="6" t="s">
        <v>136</v>
      </c>
      <c r="K73" s="6" t="s">
        <v>137</v>
      </c>
      <c r="L73" s="34"/>
      <c r="M73" s="34"/>
      <c r="N73" s="34"/>
      <c r="O73" s="34"/>
    </row>
    <row r="74" spans="1:15" x14ac:dyDescent="0.2">
      <c r="A74" s="5" t="s">
        <v>29</v>
      </c>
      <c r="B74" s="6">
        <v>5</v>
      </c>
      <c r="C74" s="6" t="s">
        <v>29</v>
      </c>
      <c r="D74" s="14" t="s">
        <v>29</v>
      </c>
      <c r="E74" s="7" t="s">
        <v>138</v>
      </c>
      <c r="F74" s="7" t="s">
        <v>27</v>
      </c>
      <c r="G74" s="6">
        <v>812</v>
      </c>
      <c r="H74" s="7" t="s">
        <v>33</v>
      </c>
      <c r="I74" s="6" t="s">
        <v>51</v>
      </c>
      <c r="J74" s="6" t="s">
        <v>139</v>
      </c>
      <c r="K74" s="6">
        <v>200</v>
      </c>
      <c r="L74" s="34">
        <v>385</v>
      </c>
      <c r="M74" s="34">
        <v>456</v>
      </c>
      <c r="N74" s="34">
        <v>416.23</v>
      </c>
      <c r="O74" s="34">
        <f t="shared" ref="O74:O75" si="8">N74/M74*100</f>
        <v>91.278508771929836</v>
      </c>
    </row>
    <row r="75" spans="1:15" ht="36" x14ac:dyDescent="0.2">
      <c r="A75" s="5" t="s">
        <v>29</v>
      </c>
      <c r="B75" s="6">
        <v>5</v>
      </c>
      <c r="C75" s="6" t="s">
        <v>61</v>
      </c>
      <c r="D75" s="14"/>
      <c r="E75" s="7" t="s">
        <v>140</v>
      </c>
      <c r="F75" s="7" t="s">
        <v>27</v>
      </c>
      <c r="G75" s="6">
        <v>812</v>
      </c>
      <c r="H75" s="7" t="s">
        <v>33</v>
      </c>
      <c r="I75" s="6" t="s">
        <v>51</v>
      </c>
      <c r="J75" s="6" t="s">
        <v>141</v>
      </c>
      <c r="K75" s="6" t="s">
        <v>142</v>
      </c>
      <c r="L75" s="34">
        <v>3089.4</v>
      </c>
      <c r="M75" s="34">
        <v>3562.9</v>
      </c>
      <c r="N75" s="34">
        <v>3295.13</v>
      </c>
      <c r="O75" s="34">
        <f t="shared" si="8"/>
        <v>92.484492969210478</v>
      </c>
    </row>
    <row r="76" spans="1:15" s="104" customFormat="1" x14ac:dyDescent="0.2">
      <c r="A76" s="41" t="s">
        <v>198</v>
      </c>
      <c r="B76" s="105">
        <v>4</v>
      </c>
      <c r="C76" s="105"/>
      <c r="D76" s="106"/>
      <c r="E76" s="15" t="s">
        <v>202</v>
      </c>
      <c r="F76" s="15"/>
      <c r="G76" s="105"/>
      <c r="H76" s="15"/>
      <c r="I76" s="105"/>
      <c r="J76" s="105"/>
      <c r="K76" s="105"/>
      <c r="L76" s="107">
        <f>SUM(L77:L91)</f>
        <v>3565.8</v>
      </c>
      <c r="M76" s="107">
        <f t="shared" ref="M76:N76" si="9">SUM(M77:M91)</f>
        <v>3380.7000000000003</v>
      </c>
      <c r="N76" s="107">
        <f t="shared" si="9"/>
        <v>3080.2000000000003</v>
      </c>
      <c r="O76" s="107"/>
    </row>
    <row r="77" spans="1:15" x14ac:dyDescent="0.2">
      <c r="A77" s="71" t="s">
        <v>29</v>
      </c>
      <c r="B77" s="71">
        <v>4</v>
      </c>
      <c r="C77" s="71" t="s">
        <v>29</v>
      </c>
      <c r="D77" s="71" t="s">
        <v>29</v>
      </c>
      <c r="E77" s="93" t="s">
        <v>143</v>
      </c>
      <c r="F77" s="93"/>
      <c r="G77" s="71">
        <v>804</v>
      </c>
      <c r="H77" s="71" t="s">
        <v>33</v>
      </c>
      <c r="I77" s="71" t="s">
        <v>33</v>
      </c>
      <c r="J77" s="71" t="s">
        <v>196</v>
      </c>
      <c r="K77" s="71" t="s">
        <v>197</v>
      </c>
      <c r="L77" s="74">
        <v>2410.8000000000002</v>
      </c>
      <c r="M77" s="74">
        <v>2172.42</v>
      </c>
      <c r="N77" s="74">
        <v>1920.95</v>
      </c>
      <c r="O77" s="74">
        <f>N77/M77*100</f>
        <v>88.424429898454264</v>
      </c>
    </row>
    <row r="78" spans="1:15" x14ac:dyDescent="0.2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9"/>
      <c r="L78" s="77"/>
      <c r="M78" s="77"/>
      <c r="N78" s="77"/>
      <c r="O78" s="78"/>
    </row>
    <row r="79" spans="1:15" x14ac:dyDescent="0.2">
      <c r="A79" s="72"/>
      <c r="B79" s="72"/>
      <c r="C79" s="72"/>
      <c r="D79" s="72"/>
      <c r="E79" s="72"/>
      <c r="F79" s="72"/>
      <c r="G79" s="72"/>
      <c r="H79" s="72"/>
      <c r="I79" s="73"/>
      <c r="J79" s="73"/>
      <c r="K79" s="79"/>
      <c r="L79" s="75"/>
      <c r="M79" s="75"/>
      <c r="N79" s="75"/>
      <c r="O79" s="76"/>
    </row>
    <row r="80" spans="1:15" x14ac:dyDescent="0.2">
      <c r="A80" s="72"/>
      <c r="B80" s="72"/>
      <c r="C80" s="72"/>
      <c r="D80" s="72"/>
      <c r="E80" s="72"/>
      <c r="F80" s="72"/>
      <c r="G80" s="72"/>
      <c r="H80" s="72"/>
      <c r="I80" s="71" t="s">
        <v>51</v>
      </c>
      <c r="J80" s="71" t="s">
        <v>144</v>
      </c>
      <c r="K80" s="79"/>
      <c r="L80" s="74">
        <v>22.1</v>
      </c>
      <c r="M80" s="74">
        <v>22.1</v>
      </c>
      <c r="N80" s="74">
        <v>2.17</v>
      </c>
      <c r="O80" s="74">
        <f>N80/M80*100</f>
        <v>9.8190045248868767</v>
      </c>
    </row>
    <row r="81" spans="1:15" x14ac:dyDescent="0.2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80"/>
      <c r="L81" s="75"/>
      <c r="M81" s="75"/>
      <c r="N81" s="75"/>
      <c r="O81" s="76"/>
    </row>
    <row r="82" spans="1:15" ht="36" x14ac:dyDescent="0.2">
      <c r="A82" s="5" t="s">
        <v>29</v>
      </c>
      <c r="B82" s="6">
        <v>4</v>
      </c>
      <c r="C82" s="6" t="s">
        <v>29</v>
      </c>
      <c r="D82" s="8" t="s">
        <v>30</v>
      </c>
      <c r="E82" s="16" t="s">
        <v>113</v>
      </c>
      <c r="F82" s="7"/>
      <c r="G82" s="6">
        <v>804</v>
      </c>
      <c r="H82" s="6" t="s">
        <v>33</v>
      </c>
      <c r="I82" s="6" t="s">
        <v>33</v>
      </c>
      <c r="J82" s="6" t="s">
        <v>145</v>
      </c>
      <c r="K82" s="6" t="s">
        <v>183</v>
      </c>
      <c r="L82" s="34">
        <v>0</v>
      </c>
      <c r="M82" s="34" t="s">
        <v>50</v>
      </c>
      <c r="N82" s="34">
        <v>0</v>
      </c>
      <c r="O82" s="34" t="e">
        <f>N82/M82*100</f>
        <v>#DIV/0!</v>
      </c>
    </row>
    <row r="83" spans="1:15" ht="36" x14ac:dyDescent="0.2">
      <c r="A83" s="5" t="s">
        <v>29</v>
      </c>
      <c r="B83" s="6">
        <v>4</v>
      </c>
      <c r="C83" s="16"/>
      <c r="D83" s="16"/>
      <c r="E83" s="16" t="s">
        <v>146</v>
      </c>
      <c r="F83" s="7"/>
      <c r="G83" s="6">
        <v>812</v>
      </c>
      <c r="H83" s="6" t="s">
        <v>33</v>
      </c>
      <c r="I83" s="6" t="s">
        <v>33</v>
      </c>
      <c r="J83" s="6" t="s">
        <v>195</v>
      </c>
      <c r="K83" s="6" t="s">
        <v>147</v>
      </c>
      <c r="L83" s="34">
        <v>55</v>
      </c>
      <c r="M83" s="34">
        <v>57.36</v>
      </c>
      <c r="N83" s="34">
        <v>57.29</v>
      </c>
      <c r="O83" s="34">
        <f t="shared" ref="O83:O90" si="10">N83/M83*100</f>
        <v>99.877963737796378</v>
      </c>
    </row>
    <row r="84" spans="1:15" ht="36" x14ac:dyDescent="0.2">
      <c r="A84" s="5" t="s">
        <v>29</v>
      </c>
      <c r="B84" s="6">
        <v>4</v>
      </c>
      <c r="C84" s="16"/>
      <c r="D84" s="16"/>
      <c r="E84" s="16" t="s">
        <v>146</v>
      </c>
      <c r="F84" s="7"/>
      <c r="G84" s="6">
        <v>812</v>
      </c>
      <c r="H84" s="6" t="s">
        <v>33</v>
      </c>
      <c r="I84" s="6" t="s">
        <v>51</v>
      </c>
      <c r="J84" s="6" t="s">
        <v>148</v>
      </c>
      <c r="K84" s="6">
        <v>600</v>
      </c>
      <c r="L84" s="34"/>
      <c r="M84" s="34"/>
      <c r="N84" s="34"/>
      <c r="O84" s="34"/>
    </row>
    <row r="85" spans="1:15" ht="24" x14ac:dyDescent="0.2">
      <c r="A85" s="5" t="s">
        <v>29</v>
      </c>
      <c r="B85" s="6">
        <v>4</v>
      </c>
      <c r="C85" s="16"/>
      <c r="D85" s="16"/>
      <c r="E85" s="7" t="s">
        <v>143</v>
      </c>
      <c r="F85" s="7"/>
      <c r="G85" s="6">
        <v>818</v>
      </c>
      <c r="H85" s="6" t="s">
        <v>33</v>
      </c>
      <c r="I85" s="6" t="s">
        <v>33</v>
      </c>
      <c r="J85" s="6" t="s">
        <v>149</v>
      </c>
      <c r="K85" s="6">
        <v>200</v>
      </c>
      <c r="L85" s="34">
        <v>0</v>
      </c>
      <c r="M85" s="34">
        <v>4.4000000000000004</v>
      </c>
      <c r="N85" s="34">
        <v>4.4000000000000004</v>
      </c>
      <c r="O85" s="34">
        <f t="shared" si="10"/>
        <v>100</v>
      </c>
    </row>
    <row r="86" spans="1:15" ht="24" x14ac:dyDescent="0.2">
      <c r="A86" s="5" t="s">
        <v>29</v>
      </c>
      <c r="B86" s="6">
        <v>4</v>
      </c>
      <c r="C86" s="6" t="s">
        <v>29</v>
      </c>
      <c r="D86" s="16"/>
      <c r="E86" s="7" t="s">
        <v>143</v>
      </c>
      <c r="F86" s="7"/>
      <c r="G86" s="6">
        <v>818</v>
      </c>
      <c r="H86" s="6" t="s">
        <v>33</v>
      </c>
      <c r="I86" s="6" t="s">
        <v>33</v>
      </c>
      <c r="J86" s="6" t="s">
        <v>150</v>
      </c>
      <c r="K86" s="6">
        <v>200</v>
      </c>
      <c r="L86" s="34">
        <v>0</v>
      </c>
      <c r="M86" s="34">
        <v>0.04</v>
      </c>
      <c r="N86" s="34">
        <v>0.04</v>
      </c>
      <c r="O86" s="34">
        <f t="shared" si="10"/>
        <v>100</v>
      </c>
    </row>
    <row r="87" spans="1:15" ht="24" x14ac:dyDescent="0.2">
      <c r="A87" s="71" t="s">
        <v>29</v>
      </c>
      <c r="B87" s="71">
        <v>4</v>
      </c>
      <c r="C87" s="71" t="s">
        <v>30</v>
      </c>
      <c r="D87" s="71" t="s">
        <v>41</v>
      </c>
      <c r="E87" s="93" t="s">
        <v>146</v>
      </c>
      <c r="F87" s="93"/>
      <c r="G87" s="71">
        <v>812</v>
      </c>
      <c r="H87" s="71" t="s">
        <v>33</v>
      </c>
      <c r="I87" s="71" t="s">
        <v>51</v>
      </c>
      <c r="J87" s="6" t="s">
        <v>151</v>
      </c>
      <c r="K87" s="6">
        <v>200</v>
      </c>
      <c r="L87" s="34">
        <v>95</v>
      </c>
      <c r="M87" s="34">
        <v>141.47999999999999</v>
      </c>
      <c r="N87" s="34">
        <v>112.45</v>
      </c>
      <c r="O87" s="34">
        <f t="shared" si="10"/>
        <v>79.481198756007927</v>
      </c>
    </row>
    <row r="88" spans="1:15" x14ac:dyDescent="0.2">
      <c r="A88" s="72"/>
      <c r="B88" s="72"/>
      <c r="C88" s="72"/>
      <c r="D88" s="72"/>
      <c r="E88" s="72"/>
      <c r="F88" s="72"/>
      <c r="G88" s="72"/>
      <c r="H88" s="72"/>
      <c r="I88" s="72"/>
      <c r="J88" s="16"/>
      <c r="K88" s="6">
        <v>300</v>
      </c>
      <c r="L88" s="34"/>
      <c r="M88" s="34"/>
      <c r="N88" s="34"/>
      <c r="O88" s="34"/>
    </row>
    <row r="89" spans="1:15" x14ac:dyDescent="0.2">
      <c r="A89" s="72"/>
      <c r="B89" s="72"/>
      <c r="C89" s="72"/>
      <c r="D89" s="72"/>
      <c r="E89" s="72"/>
      <c r="F89" s="72"/>
      <c r="G89" s="72"/>
      <c r="H89" s="72"/>
      <c r="I89" s="72"/>
      <c r="J89" s="16"/>
      <c r="K89" s="6">
        <v>600</v>
      </c>
      <c r="L89" s="34"/>
      <c r="M89" s="34"/>
      <c r="N89" s="34"/>
      <c r="O89" s="34"/>
    </row>
    <row r="90" spans="1:15" x14ac:dyDescent="0.2">
      <c r="A90" s="73"/>
      <c r="B90" s="73"/>
      <c r="C90" s="73"/>
      <c r="D90" s="73"/>
      <c r="E90" s="73"/>
      <c r="F90" s="73"/>
      <c r="G90" s="73"/>
      <c r="H90" s="73"/>
      <c r="I90" s="73"/>
      <c r="J90" s="6">
        <v>140205230</v>
      </c>
      <c r="K90" s="6" t="s">
        <v>152</v>
      </c>
      <c r="L90" s="34">
        <v>982.9</v>
      </c>
      <c r="M90" s="34">
        <v>982.9</v>
      </c>
      <c r="N90" s="34">
        <v>982.9</v>
      </c>
      <c r="O90" s="34">
        <f t="shared" si="10"/>
        <v>100</v>
      </c>
    </row>
    <row r="91" spans="1:15" ht="24" x14ac:dyDescent="0.2">
      <c r="A91" s="47" t="s">
        <v>29</v>
      </c>
      <c r="B91" s="47"/>
      <c r="C91" s="47" t="s">
        <v>61</v>
      </c>
      <c r="D91" s="47" t="s">
        <v>41</v>
      </c>
      <c r="E91" s="48" t="s">
        <v>143</v>
      </c>
      <c r="F91" s="48"/>
      <c r="G91" s="47">
        <v>818</v>
      </c>
      <c r="H91" s="63" t="s">
        <v>33</v>
      </c>
      <c r="I91" s="63" t="s">
        <v>33</v>
      </c>
      <c r="J91" s="47" t="s">
        <v>153</v>
      </c>
      <c r="K91" s="47" t="s">
        <v>189</v>
      </c>
      <c r="L91" s="46">
        <v>0</v>
      </c>
      <c r="M91" s="46" t="s">
        <v>50</v>
      </c>
      <c r="N91" s="46">
        <v>0</v>
      </c>
      <c r="O91" s="34"/>
    </row>
    <row r="92" spans="1:15" ht="15.75" x14ac:dyDescent="0.2">
      <c r="A92" s="62"/>
    </row>
    <row r="93" spans="1:15" ht="15.75" x14ac:dyDescent="0.2">
      <c r="A93" s="62"/>
    </row>
    <row r="94" spans="1:15" ht="15.75" x14ac:dyDescent="0.2">
      <c r="A94" s="62"/>
    </row>
    <row r="95" spans="1:15" ht="15.75" x14ac:dyDescent="0.2">
      <c r="A95" s="62"/>
    </row>
  </sheetData>
  <mergeCells count="74">
    <mergeCell ref="N1:O1"/>
    <mergeCell ref="F87:F90"/>
    <mergeCell ref="A87:A90"/>
    <mergeCell ref="B87:B90"/>
    <mergeCell ref="C87:C90"/>
    <mergeCell ref="D87:D90"/>
    <mergeCell ref="E87:E90"/>
    <mergeCell ref="F51:F53"/>
    <mergeCell ref="A77:A81"/>
    <mergeCell ref="B77:B81"/>
    <mergeCell ref="C77:C81"/>
    <mergeCell ref="D77:D81"/>
    <mergeCell ref="E77:E81"/>
    <mergeCell ref="F77:F81"/>
    <mergeCell ref="A51:A53"/>
    <mergeCell ref="B51:B53"/>
    <mergeCell ref="C51:C53"/>
    <mergeCell ref="D51:D53"/>
    <mergeCell ref="E51:E53"/>
    <mergeCell ref="F26:F27"/>
    <mergeCell ref="A46:A47"/>
    <mergeCell ref="B46:B47"/>
    <mergeCell ref="C46:C47"/>
    <mergeCell ref="D46:D47"/>
    <mergeCell ref="E46:E47"/>
    <mergeCell ref="F46:F47"/>
    <mergeCell ref="A26:A27"/>
    <mergeCell ref="B26:B27"/>
    <mergeCell ref="C26:C27"/>
    <mergeCell ref="D26:D27"/>
    <mergeCell ref="E26:E27"/>
    <mergeCell ref="A2:O2"/>
    <mergeCell ref="A3:O3"/>
    <mergeCell ref="A4:O4"/>
    <mergeCell ref="E17:E18"/>
    <mergeCell ref="A17:A18"/>
    <mergeCell ref="B17:B18"/>
    <mergeCell ref="C17:C18"/>
    <mergeCell ref="D17:D18"/>
    <mergeCell ref="F17:F18"/>
    <mergeCell ref="A5:O5"/>
    <mergeCell ref="A6:O6"/>
    <mergeCell ref="A8:D9"/>
    <mergeCell ref="E8:E10"/>
    <mergeCell ref="F8:F10"/>
    <mergeCell ref="G8:K8"/>
    <mergeCell ref="L8:N8"/>
    <mergeCell ref="O8:O10"/>
    <mergeCell ref="M9:M10"/>
    <mergeCell ref="N9:N10"/>
    <mergeCell ref="G9:G10"/>
    <mergeCell ref="H9:H10"/>
    <mergeCell ref="I9:I10"/>
    <mergeCell ref="J9:J10"/>
    <mergeCell ref="K9:K10"/>
    <mergeCell ref="L9:L10"/>
    <mergeCell ref="G77:G81"/>
    <mergeCell ref="H77:H81"/>
    <mergeCell ref="G87:G90"/>
    <mergeCell ref="H87:H90"/>
    <mergeCell ref="I87:I90"/>
    <mergeCell ref="I77:I79"/>
    <mergeCell ref="I80:I81"/>
    <mergeCell ref="J80:J81"/>
    <mergeCell ref="N80:N81"/>
    <mergeCell ref="O80:O81"/>
    <mergeCell ref="M77:M79"/>
    <mergeCell ref="N77:N79"/>
    <mergeCell ref="O77:O79"/>
    <mergeCell ref="M80:M81"/>
    <mergeCell ref="J77:J79"/>
    <mergeCell ref="K77:K81"/>
    <mergeCell ref="L77:L79"/>
    <mergeCell ref="L80:L81"/>
  </mergeCells>
  <pageMargins left="0.37" right="0.79" top="0.59" bottom="0.5" header="0.49" footer="0.49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O72"/>
  <sheetViews>
    <sheetView workbookViewId="0">
      <selection activeCell="F1" sqref="F1:G1"/>
    </sheetView>
  </sheetViews>
  <sheetFormatPr defaultRowHeight="12.75" x14ac:dyDescent="0.2"/>
  <cols>
    <col min="3" max="3" width="25.140625" customWidth="1"/>
    <col min="4" max="4" width="47.28515625" customWidth="1"/>
    <col min="5" max="6" width="18.42578125" customWidth="1"/>
    <col min="7" max="7" width="18" customWidth="1"/>
    <col min="8" max="8" width="0.140625" hidden="1" customWidth="1"/>
    <col min="9" max="15" width="9.140625" hidden="1" customWidth="1"/>
  </cols>
  <sheetData>
    <row r="1" spans="1:15" x14ac:dyDescent="0.2">
      <c r="F1" s="108" t="s">
        <v>205</v>
      </c>
      <c r="G1" s="108"/>
    </row>
    <row r="2" spans="1:15" ht="15.95" customHeight="1" x14ac:dyDescent="0.2">
      <c r="A2" s="69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ht="15.95" customHeight="1" x14ac:dyDescent="0.2">
      <c r="A3" s="69" t="s">
        <v>154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5" ht="15.95" customHeight="1" x14ac:dyDescent="0.2">
      <c r="A4" s="69" t="s">
        <v>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1:15" ht="15.95" customHeight="1" x14ac:dyDescent="0.2">
      <c r="A5" s="69" t="s">
        <v>206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</row>
    <row r="6" spans="1:15" ht="15.95" customHeight="1" x14ac:dyDescent="0.2">
      <c r="A6" s="69" t="s">
        <v>2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</row>
    <row r="8" spans="1:15" ht="13.5" thickBot="1" x14ac:dyDescent="0.25">
      <c r="A8" s="97" t="s">
        <v>155</v>
      </c>
      <c r="B8" s="97"/>
      <c r="C8" s="98" t="s">
        <v>156</v>
      </c>
      <c r="D8" s="98" t="s">
        <v>157</v>
      </c>
      <c r="E8" s="99" t="s">
        <v>158</v>
      </c>
      <c r="F8" s="99"/>
      <c r="G8" s="100" t="s">
        <v>159</v>
      </c>
    </row>
    <row r="9" spans="1:15" ht="26.25" customHeight="1" thickBot="1" x14ac:dyDescent="0.25">
      <c r="A9" s="97"/>
      <c r="B9" s="97"/>
      <c r="C9" s="98"/>
      <c r="D9" s="98"/>
      <c r="E9" s="94" t="s">
        <v>160</v>
      </c>
      <c r="F9" s="94" t="s">
        <v>161</v>
      </c>
      <c r="G9" s="100"/>
    </row>
    <row r="10" spans="1:15" ht="33" customHeight="1" thickBot="1" x14ac:dyDescent="0.25">
      <c r="A10" s="17" t="s">
        <v>162</v>
      </c>
      <c r="B10" s="18" t="s">
        <v>163</v>
      </c>
      <c r="C10" s="98"/>
      <c r="D10" s="98"/>
      <c r="E10" s="94"/>
      <c r="F10" s="94"/>
      <c r="G10" s="100"/>
    </row>
    <row r="11" spans="1:15" ht="20.25" customHeight="1" thickBot="1" x14ac:dyDescent="0.25">
      <c r="A11" s="95" t="s">
        <v>164</v>
      </c>
      <c r="B11" s="96" t="s">
        <v>165</v>
      </c>
      <c r="C11" s="96" t="s">
        <v>166</v>
      </c>
      <c r="D11" s="20" t="s">
        <v>167</v>
      </c>
      <c r="E11" s="67">
        <f>E12</f>
        <v>591562.54999999993</v>
      </c>
      <c r="F11" s="67">
        <f>F12</f>
        <v>573991.22</v>
      </c>
      <c r="G11" s="68">
        <f>F11/E11*100</f>
        <v>97.029675052959334</v>
      </c>
    </row>
    <row r="12" spans="1:15" ht="20.25" customHeight="1" thickBot="1" x14ac:dyDescent="0.25">
      <c r="A12" s="95"/>
      <c r="B12" s="96"/>
      <c r="C12" s="96"/>
      <c r="D12" s="21" t="s">
        <v>168</v>
      </c>
      <c r="E12" s="66">
        <f>E14+E15+E16+E17</f>
        <v>591562.54999999993</v>
      </c>
      <c r="F12" s="66">
        <f>F14+F15+F16+F17</f>
        <v>573991.22</v>
      </c>
      <c r="G12" s="68">
        <f>F12/E12*100</f>
        <v>97.029675052959334</v>
      </c>
    </row>
    <row r="13" spans="1:15" ht="20.25" customHeight="1" thickBot="1" x14ac:dyDescent="0.25">
      <c r="A13" s="95"/>
      <c r="B13" s="96"/>
      <c r="C13" s="96"/>
      <c r="D13" s="21" t="s">
        <v>169</v>
      </c>
      <c r="E13" s="22"/>
      <c r="F13" s="2"/>
      <c r="G13" s="68"/>
    </row>
    <row r="14" spans="1:15" ht="30.75" customHeight="1" thickBot="1" x14ac:dyDescent="0.25">
      <c r="A14" s="95"/>
      <c r="B14" s="96"/>
      <c r="C14" s="96"/>
      <c r="D14" s="21" t="s">
        <v>170</v>
      </c>
      <c r="E14" s="66">
        <f>E23+E33+E43+E53+E63</f>
        <v>95937.189999999988</v>
      </c>
      <c r="F14" s="66">
        <f>F23+F33+F43+F53+F63</f>
        <v>78743.679999999993</v>
      </c>
      <c r="G14" s="68">
        <f t="shared" ref="G14:G17" si="0">F14/E14*100</f>
        <v>82.078368148994159</v>
      </c>
    </row>
    <row r="15" spans="1:15" ht="20.25" customHeight="1" thickBot="1" x14ac:dyDescent="0.25">
      <c r="A15" s="95"/>
      <c r="B15" s="96"/>
      <c r="C15" s="96"/>
      <c r="D15" s="21" t="s">
        <v>171</v>
      </c>
      <c r="E15" s="66">
        <f t="shared" ref="E15:F15" si="1">E24+E34+E44+E54+E64</f>
        <v>229252.74999999997</v>
      </c>
      <c r="F15" s="66">
        <f t="shared" si="1"/>
        <v>229246.68</v>
      </c>
      <c r="G15" s="68">
        <f t="shared" si="0"/>
        <v>99.997352267311953</v>
      </c>
    </row>
    <row r="16" spans="1:15" ht="20.25" customHeight="1" thickBot="1" x14ac:dyDescent="0.25">
      <c r="A16" s="95"/>
      <c r="B16" s="96"/>
      <c r="C16" s="96"/>
      <c r="D16" s="21" t="s">
        <v>172</v>
      </c>
      <c r="E16" s="66">
        <f>E25+E35+E45+E55</f>
        <v>245990.04</v>
      </c>
      <c r="F16" s="66">
        <f>F25+F35+F45+F55</f>
        <v>245989.74</v>
      </c>
      <c r="G16" s="68">
        <f t="shared" si="0"/>
        <v>99.999878043842742</v>
      </c>
    </row>
    <row r="17" spans="1:7" ht="30.75" customHeight="1" thickBot="1" x14ac:dyDescent="0.25">
      <c r="A17" s="95"/>
      <c r="B17" s="96"/>
      <c r="C17" s="96"/>
      <c r="D17" s="21" t="s">
        <v>173</v>
      </c>
      <c r="E17" s="66">
        <f>E26+E36+E46+E56</f>
        <v>20382.57</v>
      </c>
      <c r="F17" s="66">
        <f>F26+F36+F46+F56</f>
        <v>20011.12</v>
      </c>
      <c r="G17" s="68">
        <f t="shared" si="0"/>
        <v>98.17760959486462</v>
      </c>
    </row>
    <row r="18" spans="1:7" ht="20.25" customHeight="1" thickBot="1" x14ac:dyDescent="0.25">
      <c r="A18" s="95"/>
      <c r="B18" s="96"/>
      <c r="C18" s="96"/>
      <c r="D18" s="23" t="s">
        <v>174</v>
      </c>
      <c r="E18" s="1" t="s">
        <v>175</v>
      </c>
      <c r="F18" s="1" t="s">
        <v>175</v>
      </c>
      <c r="G18" s="24" t="s">
        <v>175</v>
      </c>
    </row>
    <row r="19" spans="1:7" ht="30.75" customHeight="1" thickBot="1" x14ac:dyDescent="0.25">
      <c r="A19" s="25"/>
      <c r="B19" s="26"/>
      <c r="C19" s="27"/>
      <c r="D19" s="23" t="s">
        <v>176</v>
      </c>
      <c r="E19" s="1" t="s">
        <v>175</v>
      </c>
      <c r="F19" s="1" t="s">
        <v>175</v>
      </c>
      <c r="G19" s="24" t="s">
        <v>175</v>
      </c>
    </row>
    <row r="20" spans="1:7" ht="30.75" customHeight="1" thickBot="1" x14ac:dyDescent="0.25">
      <c r="A20" s="28" t="s">
        <v>3</v>
      </c>
      <c r="B20" s="29">
        <v>1</v>
      </c>
      <c r="C20" s="19" t="s">
        <v>177</v>
      </c>
      <c r="D20" s="30" t="s">
        <v>167</v>
      </c>
      <c r="E20" s="58">
        <f>E21</f>
        <v>119970.44</v>
      </c>
      <c r="F20" s="58">
        <f>F21</f>
        <v>115981.41999999998</v>
      </c>
      <c r="G20" s="59">
        <f>F20/E20*100</f>
        <v>96.674997607744032</v>
      </c>
    </row>
    <row r="21" spans="1:7" ht="20.25" customHeight="1" thickBot="1" x14ac:dyDescent="0.25">
      <c r="A21" s="32"/>
      <c r="B21" s="27"/>
      <c r="C21" s="27"/>
      <c r="D21" s="23" t="s">
        <v>168</v>
      </c>
      <c r="E21" s="57">
        <f>SUM(E23:E26)</f>
        <v>119970.44</v>
      </c>
      <c r="F21" s="57">
        <f>SUM(F23:F26)</f>
        <v>115981.41999999998</v>
      </c>
      <c r="G21" s="59">
        <f>F21/E21*100</f>
        <v>96.674997607744032</v>
      </c>
    </row>
    <row r="22" spans="1:7" ht="20.25" customHeight="1" thickBot="1" x14ac:dyDescent="0.25">
      <c r="A22" s="32"/>
      <c r="B22" s="27"/>
      <c r="C22" s="27"/>
      <c r="D22" s="23" t="s">
        <v>169</v>
      </c>
      <c r="E22" s="57"/>
      <c r="F22" s="57"/>
      <c r="G22" s="59"/>
    </row>
    <row r="23" spans="1:7" ht="30.75" customHeight="1" thickBot="1" x14ac:dyDescent="0.25">
      <c r="A23" s="32"/>
      <c r="B23" s="27"/>
      <c r="C23" s="27"/>
      <c r="D23" s="23" t="s">
        <v>170</v>
      </c>
      <c r="E23" s="57">
        <f>'5'!M16+'5'!M22+'5'!M27+'5'!M30+'5'!M18</f>
        <v>22129.72</v>
      </c>
      <c r="F23" s="57">
        <f>'5'!N16+'5'!N22+'5'!N27+'5'!N30+'5'!N18</f>
        <v>18469.429999999997</v>
      </c>
      <c r="G23" s="59">
        <f t="shared" ref="G23:G26" si="2">F23/E23*100</f>
        <v>83.459844950591304</v>
      </c>
    </row>
    <row r="24" spans="1:7" ht="20.25" customHeight="1" thickBot="1" x14ac:dyDescent="0.25">
      <c r="A24" s="32"/>
      <c r="B24" s="27"/>
      <c r="C24" s="27"/>
      <c r="D24" s="23" t="s">
        <v>171</v>
      </c>
      <c r="E24" s="57">
        <f>'5'!M17</f>
        <v>74.52</v>
      </c>
      <c r="F24" s="57">
        <f>'5'!N17</f>
        <v>68.45</v>
      </c>
      <c r="G24" s="59">
        <f t="shared" si="2"/>
        <v>91.854535695115416</v>
      </c>
    </row>
    <row r="25" spans="1:7" ht="20.25" customHeight="1" thickBot="1" x14ac:dyDescent="0.25">
      <c r="A25" s="32"/>
      <c r="B25" s="27"/>
      <c r="C25" s="27"/>
      <c r="D25" s="23" t="s">
        <v>172</v>
      </c>
      <c r="E25" s="57">
        <f>'5'!M15+'5'!M19+'5'!M28</f>
        <v>93885.62</v>
      </c>
      <c r="F25" s="57">
        <f>'5'!N15+'5'!N19+'5'!N28</f>
        <v>93885.319999999992</v>
      </c>
      <c r="G25" s="59">
        <f t="shared" si="2"/>
        <v>99.999680462247582</v>
      </c>
    </row>
    <row r="26" spans="1:7" ht="30.75" customHeight="1" thickBot="1" x14ac:dyDescent="0.25">
      <c r="A26" s="32"/>
      <c r="B26" s="27"/>
      <c r="C26" s="27"/>
      <c r="D26" s="23" t="s">
        <v>178</v>
      </c>
      <c r="E26" s="57">
        <f>'5'!M20+'5'!M21+'5'!M23+'5'!M24+'5'!M25+'5'!M26+'5'!M29</f>
        <v>3880.58</v>
      </c>
      <c r="F26" s="57">
        <f>'5'!N20+'5'!N21+'5'!N23+'5'!N24+'5'!N25+'5'!N26+'5'!N29</f>
        <v>3558.2200000000003</v>
      </c>
      <c r="G26" s="59">
        <f t="shared" si="2"/>
        <v>91.692994346205992</v>
      </c>
    </row>
    <row r="27" spans="1:7" ht="20.25" customHeight="1" thickBot="1" x14ac:dyDescent="0.25">
      <c r="A27" s="32"/>
      <c r="B27" s="27"/>
      <c r="C27" s="27"/>
      <c r="D27" s="23" t="s">
        <v>174</v>
      </c>
      <c r="E27" s="1" t="s">
        <v>175</v>
      </c>
      <c r="F27" s="1" t="s">
        <v>175</v>
      </c>
      <c r="G27" s="24" t="s">
        <v>175</v>
      </c>
    </row>
    <row r="28" spans="1:7" ht="30.75" customHeight="1" thickBot="1" x14ac:dyDescent="0.25">
      <c r="A28" s="32"/>
      <c r="B28" s="27"/>
      <c r="C28" s="27"/>
      <c r="D28" s="23" t="s">
        <v>176</v>
      </c>
      <c r="E28" s="1" t="s">
        <v>175</v>
      </c>
      <c r="F28" s="1" t="s">
        <v>175</v>
      </c>
      <c r="G28" s="24" t="s">
        <v>175</v>
      </c>
    </row>
    <row r="29" spans="1:7" ht="20.25" customHeight="1" thickBot="1" x14ac:dyDescent="0.25">
      <c r="A29" s="32"/>
      <c r="B29" s="27"/>
      <c r="C29" s="27"/>
      <c r="D29" s="23" t="s">
        <v>179</v>
      </c>
      <c r="E29" s="1" t="s">
        <v>175</v>
      </c>
      <c r="F29" s="1" t="s">
        <v>175</v>
      </c>
      <c r="G29" s="24" t="s">
        <v>175</v>
      </c>
    </row>
    <row r="30" spans="1:7" ht="20.25" customHeight="1" thickBot="1" x14ac:dyDescent="0.25">
      <c r="A30" s="28" t="s">
        <v>3</v>
      </c>
      <c r="B30" s="29">
        <v>2</v>
      </c>
      <c r="C30" s="19" t="s">
        <v>180</v>
      </c>
      <c r="D30" s="30" t="s">
        <v>167</v>
      </c>
      <c r="E30" s="58">
        <f>E31</f>
        <v>434562.02999999997</v>
      </c>
      <c r="F30" s="58">
        <f>F31</f>
        <v>426002.38</v>
      </c>
      <c r="G30" s="60">
        <f>F30/E30*100</f>
        <v>98.030281200591787</v>
      </c>
    </row>
    <row r="31" spans="1:7" ht="20.25" customHeight="1" thickBot="1" x14ac:dyDescent="0.25">
      <c r="A31" s="32"/>
      <c r="B31" s="27"/>
      <c r="C31" s="27"/>
      <c r="D31" s="23" t="s">
        <v>168</v>
      </c>
      <c r="E31" s="57">
        <f>SUM(E33:E36)</f>
        <v>434562.02999999997</v>
      </c>
      <c r="F31" s="57">
        <f>SUM(F33:F36)</f>
        <v>426002.38</v>
      </c>
      <c r="G31" s="60">
        <f t="shared" ref="G31:G36" si="3">F31/E31*100</f>
        <v>98.030281200591787</v>
      </c>
    </row>
    <row r="32" spans="1:7" ht="20.25" customHeight="1" thickBot="1" x14ac:dyDescent="0.25">
      <c r="A32" s="32"/>
      <c r="B32" s="27"/>
      <c r="C32" s="27"/>
      <c r="D32" s="23" t="s">
        <v>169</v>
      </c>
      <c r="E32" s="1"/>
      <c r="F32" s="1"/>
      <c r="G32" s="60"/>
    </row>
    <row r="33" spans="1:7" ht="30.75" customHeight="1" thickBot="1" x14ac:dyDescent="0.25">
      <c r="A33" s="32"/>
      <c r="B33" s="27"/>
      <c r="C33" s="27"/>
      <c r="D33" s="23" t="s">
        <v>170</v>
      </c>
      <c r="E33" s="57">
        <f>'5'!M34+'5'!M42+'5'!M47+'5'!M48+'5'!M49+'5'!M50+'5'!M52+'5'!M53+'5'!M56+'5'!M59</f>
        <v>38210.689999999995</v>
      </c>
      <c r="F33" s="57">
        <f>'5'!N34+'5'!N42+'5'!N47+'5'!N48+'5'!N49+'5'!N50+'5'!N52+'5'!N53+'5'!N56</f>
        <v>29651.040000000001</v>
      </c>
      <c r="G33" s="60">
        <f t="shared" si="3"/>
        <v>77.598808082240879</v>
      </c>
    </row>
    <row r="34" spans="1:7" ht="20.25" customHeight="1" thickBot="1" x14ac:dyDescent="0.25">
      <c r="A34" s="32"/>
      <c r="B34" s="27"/>
      <c r="C34" s="27"/>
      <c r="D34" s="23" t="s">
        <v>171</v>
      </c>
      <c r="E34" s="57">
        <f>'5'!M35+'5'!M41+'5'!M43+'5'!M44+'5'!M46+'5'!M51+'5'!M54+'5'!M57+'5'!M58</f>
        <v>229178.22999999998</v>
      </c>
      <c r="F34" s="57">
        <f>'5'!N35+'5'!N41+'5'!N43+'5'!N44+'5'!N46+'5'!N51+'5'!N54+'5'!N57+'5'!N58</f>
        <v>229178.22999999998</v>
      </c>
      <c r="G34" s="60">
        <f t="shared" si="3"/>
        <v>100</v>
      </c>
    </row>
    <row r="35" spans="1:7" ht="20.25" customHeight="1" thickBot="1" x14ac:dyDescent="0.25">
      <c r="A35" s="32"/>
      <c r="B35" s="27"/>
      <c r="C35" s="27"/>
      <c r="D35" s="23" t="s">
        <v>172</v>
      </c>
      <c r="E35" s="57">
        <f>'5'!M45+'5'!M33</f>
        <v>152104.42000000001</v>
      </c>
      <c r="F35" s="57">
        <f>'5'!N45+'5'!N33</f>
        <v>152104.42000000001</v>
      </c>
      <c r="G35" s="60">
        <f t="shared" si="3"/>
        <v>100</v>
      </c>
    </row>
    <row r="36" spans="1:7" ht="30.75" customHeight="1" thickBot="1" x14ac:dyDescent="0.25">
      <c r="A36" s="32"/>
      <c r="B36" s="27"/>
      <c r="C36" s="27"/>
      <c r="D36" s="23" t="s">
        <v>178</v>
      </c>
      <c r="E36" s="57">
        <f>'5'!M36+'5'!M37+'5'!M40</f>
        <v>15068.69</v>
      </c>
      <c r="F36" s="57">
        <f>'5'!N36+'5'!N37+'5'!N40</f>
        <v>15068.69</v>
      </c>
      <c r="G36" s="60">
        <f t="shared" si="3"/>
        <v>100</v>
      </c>
    </row>
    <row r="37" spans="1:7" ht="20.25" customHeight="1" thickBot="1" x14ac:dyDescent="0.25">
      <c r="A37" s="32"/>
      <c r="B37" s="27"/>
      <c r="C37" s="27"/>
      <c r="D37" s="23" t="s">
        <v>174</v>
      </c>
      <c r="E37" s="1" t="s">
        <v>175</v>
      </c>
      <c r="F37" s="1" t="s">
        <v>175</v>
      </c>
      <c r="G37" s="24" t="s">
        <v>175</v>
      </c>
    </row>
    <row r="38" spans="1:7" ht="30.75" customHeight="1" thickBot="1" x14ac:dyDescent="0.25">
      <c r="A38" s="32"/>
      <c r="B38" s="27"/>
      <c r="C38" s="27"/>
      <c r="D38" s="23" t="s">
        <v>176</v>
      </c>
      <c r="E38" s="1" t="s">
        <v>175</v>
      </c>
      <c r="F38" s="1" t="s">
        <v>175</v>
      </c>
      <c r="G38" s="24" t="s">
        <v>175</v>
      </c>
    </row>
    <row r="39" spans="1:7" ht="20.25" customHeight="1" thickBot="1" x14ac:dyDescent="0.25">
      <c r="A39" s="32"/>
      <c r="B39" s="27"/>
      <c r="C39" s="27"/>
      <c r="D39" s="23" t="s">
        <v>179</v>
      </c>
      <c r="E39" s="1" t="s">
        <v>175</v>
      </c>
      <c r="F39" s="1" t="s">
        <v>175</v>
      </c>
      <c r="G39" s="24" t="s">
        <v>175</v>
      </c>
    </row>
    <row r="40" spans="1:7" ht="30.75" customHeight="1" thickBot="1" x14ac:dyDescent="0.25">
      <c r="A40" s="28" t="s">
        <v>3</v>
      </c>
      <c r="B40" s="29">
        <v>3</v>
      </c>
      <c r="C40" s="19" t="s">
        <v>181</v>
      </c>
      <c r="D40" s="30" t="s">
        <v>167</v>
      </c>
      <c r="E40" s="58">
        <f>E41</f>
        <v>29630.48</v>
      </c>
      <c r="F40" s="58">
        <f>F41</f>
        <v>25215.859999999997</v>
      </c>
      <c r="G40" s="64">
        <f>F40/E40*100</f>
        <v>85.101085098857652</v>
      </c>
    </row>
    <row r="41" spans="1:7" ht="20.25" customHeight="1" thickBot="1" x14ac:dyDescent="0.25">
      <c r="A41" s="32"/>
      <c r="B41" s="27"/>
      <c r="C41" s="27"/>
      <c r="D41" s="23" t="s">
        <v>168</v>
      </c>
      <c r="E41" s="57">
        <f>SUM(E43:E46)</f>
        <v>29630.48</v>
      </c>
      <c r="F41" s="57">
        <f>SUM(F43:F46)</f>
        <v>25215.859999999997</v>
      </c>
      <c r="G41" s="59">
        <f>F41/E41*100</f>
        <v>85.101085098857652</v>
      </c>
    </row>
    <row r="42" spans="1:7" ht="20.25" customHeight="1" thickBot="1" x14ac:dyDescent="0.25">
      <c r="A42" s="32"/>
      <c r="B42" s="27"/>
      <c r="C42" s="27"/>
      <c r="D42" s="23" t="s">
        <v>169</v>
      </c>
      <c r="E42" s="1"/>
      <c r="F42" s="1"/>
      <c r="G42" s="59"/>
    </row>
    <row r="43" spans="1:7" ht="30.75" customHeight="1" thickBot="1" x14ac:dyDescent="0.25">
      <c r="A43" s="32"/>
      <c r="B43" s="27"/>
      <c r="C43" s="27"/>
      <c r="D43" s="23" t="s">
        <v>170</v>
      </c>
      <c r="E43" s="57">
        <f>'5'!M62+'5'!M63+'5'!M64+'5'!M65+'5'!M66</f>
        <v>29184.48</v>
      </c>
      <c r="F43" s="57">
        <f>'5'!N62+'5'!N63+'5'!N64+'5'!N65+'5'!N66</f>
        <v>24818.949999999997</v>
      </c>
      <c r="G43" s="59">
        <f t="shared" ref="G43:G46" si="4">F43/E43*100</f>
        <v>85.041604304753747</v>
      </c>
    </row>
    <row r="44" spans="1:7" ht="20.25" customHeight="1" thickBot="1" x14ac:dyDescent="0.25">
      <c r="A44" s="32"/>
      <c r="B44" s="27"/>
      <c r="C44" s="27"/>
      <c r="D44" s="23" t="s">
        <v>171</v>
      </c>
      <c r="E44" s="1"/>
      <c r="F44" s="1"/>
      <c r="G44" s="59"/>
    </row>
    <row r="45" spans="1:7" ht="20.25" customHeight="1" thickBot="1" x14ac:dyDescent="0.25">
      <c r="A45" s="32"/>
      <c r="B45" s="27"/>
      <c r="C45" s="27"/>
      <c r="D45" s="23" t="s">
        <v>172</v>
      </c>
      <c r="E45" s="1"/>
      <c r="F45" s="1"/>
      <c r="G45" s="59"/>
    </row>
    <row r="46" spans="1:7" ht="30.75" customHeight="1" thickBot="1" x14ac:dyDescent="0.25">
      <c r="A46" s="32"/>
      <c r="B46" s="27"/>
      <c r="C46" s="27"/>
      <c r="D46" s="23" t="s">
        <v>178</v>
      </c>
      <c r="E46" s="57">
        <f>'5'!M70+'5'!M69+'5'!M68</f>
        <v>446</v>
      </c>
      <c r="F46" s="57">
        <f>'5'!N70+'5'!N69+'5'!N68</f>
        <v>396.91</v>
      </c>
      <c r="G46" s="59">
        <f t="shared" si="4"/>
        <v>88.993273542600903</v>
      </c>
    </row>
    <row r="47" spans="1:7" ht="20.25" customHeight="1" thickBot="1" x14ac:dyDescent="0.25">
      <c r="A47" s="32"/>
      <c r="B47" s="27"/>
      <c r="C47" s="27"/>
      <c r="D47" s="23" t="s">
        <v>174</v>
      </c>
      <c r="E47" s="1" t="s">
        <v>175</v>
      </c>
      <c r="F47" s="1" t="s">
        <v>175</v>
      </c>
      <c r="G47" s="24" t="s">
        <v>175</v>
      </c>
    </row>
    <row r="48" spans="1:7" ht="30.75" customHeight="1" thickBot="1" x14ac:dyDescent="0.25">
      <c r="A48" s="32"/>
      <c r="B48" s="27"/>
      <c r="C48" s="27"/>
      <c r="D48" s="23" t="s">
        <v>176</v>
      </c>
      <c r="E48" s="1" t="s">
        <v>175</v>
      </c>
      <c r="F48" s="1" t="s">
        <v>175</v>
      </c>
      <c r="G48" s="24" t="s">
        <v>175</v>
      </c>
    </row>
    <row r="49" spans="1:7" ht="20.25" customHeight="1" thickBot="1" x14ac:dyDescent="0.25">
      <c r="A49" s="32"/>
      <c r="B49" s="27"/>
      <c r="C49" s="27"/>
      <c r="D49" s="23" t="s">
        <v>179</v>
      </c>
      <c r="E49" s="1" t="s">
        <v>175</v>
      </c>
      <c r="F49" s="1" t="s">
        <v>175</v>
      </c>
      <c r="G49" s="24" t="s">
        <v>175</v>
      </c>
    </row>
    <row r="50" spans="1:7" ht="27" customHeight="1" thickBot="1" x14ac:dyDescent="0.25">
      <c r="A50" s="28" t="s">
        <v>3</v>
      </c>
      <c r="B50" s="29">
        <v>4</v>
      </c>
      <c r="C50" s="29" t="s">
        <v>182</v>
      </c>
      <c r="D50" s="30" t="s">
        <v>167</v>
      </c>
      <c r="E50" s="58">
        <f>E51</f>
        <v>3380.7</v>
      </c>
      <c r="F50" s="58">
        <f>F51</f>
        <v>3080.2</v>
      </c>
      <c r="G50" s="60">
        <f>F50/E50*100</f>
        <v>91.111308308930106</v>
      </c>
    </row>
    <row r="51" spans="1:7" ht="20.25" customHeight="1" thickBot="1" x14ac:dyDescent="0.25">
      <c r="A51" s="32"/>
      <c r="B51" s="27"/>
      <c r="C51" s="27"/>
      <c r="D51" s="23" t="s">
        <v>168</v>
      </c>
      <c r="E51" s="57">
        <f>SUM(E53:E56)</f>
        <v>3380.7</v>
      </c>
      <c r="F51" s="57">
        <f>SUM(F53:F56)</f>
        <v>3080.2</v>
      </c>
      <c r="G51" s="65">
        <f t="shared" ref="G51:G56" si="5">F51/E51*100</f>
        <v>91.111308308930106</v>
      </c>
    </row>
    <row r="52" spans="1:7" ht="20.25" customHeight="1" thickBot="1" x14ac:dyDescent="0.25">
      <c r="A52" s="32"/>
      <c r="B52" s="27"/>
      <c r="C52" s="27"/>
      <c r="D52" s="23" t="s">
        <v>169</v>
      </c>
      <c r="E52" s="33"/>
      <c r="F52" s="1"/>
      <c r="G52" s="65"/>
    </row>
    <row r="53" spans="1:7" ht="30.75" customHeight="1" thickBot="1" x14ac:dyDescent="0.25">
      <c r="A53" s="32"/>
      <c r="B53" s="27"/>
      <c r="C53" s="27"/>
      <c r="D53" s="23" t="s">
        <v>170</v>
      </c>
      <c r="E53" s="57">
        <f>'5'!M76-'5'!M90-'5'!M85</f>
        <v>2393.4</v>
      </c>
      <c r="F53" s="57">
        <f>'5'!N76-'5'!N90-'5'!N85</f>
        <v>2092.9</v>
      </c>
      <c r="G53" s="65">
        <f t="shared" si="5"/>
        <v>87.444639425085654</v>
      </c>
    </row>
    <row r="54" spans="1:7" ht="20.25" customHeight="1" thickBot="1" x14ac:dyDescent="0.25">
      <c r="A54" s="32"/>
      <c r="B54" s="27"/>
      <c r="C54" s="27"/>
      <c r="D54" s="23" t="s">
        <v>171</v>
      </c>
      <c r="E54" s="1"/>
      <c r="F54" s="1"/>
      <c r="G54" s="60"/>
    </row>
    <row r="55" spans="1:7" ht="20.25" customHeight="1" thickBot="1" x14ac:dyDescent="0.25">
      <c r="A55" s="32"/>
      <c r="B55" s="27"/>
      <c r="C55" s="27"/>
      <c r="D55" s="23" t="s">
        <v>172</v>
      </c>
      <c r="E55" s="1"/>
      <c r="F55" s="1"/>
      <c r="G55" s="60"/>
    </row>
    <row r="56" spans="1:7" ht="30.75" customHeight="1" thickBot="1" x14ac:dyDescent="0.25">
      <c r="A56" s="32"/>
      <c r="B56" s="27"/>
      <c r="C56" s="27"/>
      <c r="D56" s="23" t="s">
        <v>178</v>
      </c>
      <c r="E56" s="57">
        <f>'5'!M82+'5'!M85+'5'!M90</f>
        <v>987.3</v>
      </c>
      <c r="F56" s="57">
        <f>'5'!N82+'5'!N85+'5'!N90</f>
        <v>987.3</v>
      </c>
      <c r="G56" s="65">
        <f t="shared" si="5"/>
        <v>100</v>
      </c>
    </row>
    <row r="57" spans="1:7" ht="20.25" customHeight="1" thickBot="1" x14ac:dyDescent="0.25">
      <c r="A57" s="32"/>
      <c r="B57" s="27"/>
      <c r="C57" s="27"/>
      <c r="D57" s="23" t="s">
        <v>174</v>
      </c>
      <c r="E57" s="1" t="s">
        <v>175</v>
      </c>
      <c r="F57" s="1" t="s">
        <v>175</v>
      </c>
      <c r="G57" s="24" t="s">
        <v>175</v>
      </c>
    </row>
    <row r="58" spans="1:7" ht="30.75" customHeight="1" thickBot="1" x14ac:dyDescent="0.25">
      <c r="A58" s="32"/>
      <c r="B58" s="27"/>
      <c r="C58" s="27"/>
      <c r="D58" s="23" t="s">
        <v>176</v>
      </c>
      <c r="E58" s="1" t="s">
        <v>175</v>
      </c>
      <c r="F58" s="1" t="s">
        <v>175</v>
      </c>
      <c r="G58" s="24" t="s">
        <v>175</v>
      </c>
    </row>
    <row r="59" spans="1:7" ht="20.25" customHeight="1" thickBot="1" x14ac:dyDescent="0.25">
      <c r="A59" s="32"/>
      <c r="B59" s="27"/>
      <c r="C59" s="27"/>
      <c r="D59" s="23" t="s">
        <v>179</v>
      </c>
      <c r="E59" s="1" t="s">
        <v>175</v>
      </c>
      <c r="F59" s="1" t="s">
        <v>175</v>
      </c>
      <c r="G59" s="24" t="s">
        <v>175</v>
      </c>
    </row>
    <row r="60" spans="1:7" ht="30.75" customHeight="1" thickBot="1" x14ac:dyDescent="0.25">
      <c r="A60" s="28" t="s">
        <v>3</v>
      </c>
      <c r="B60" s="29">
        <v>5</v>
      </c>
      <c r="C60" s="19" t="s">
        <v>4</v>
      </c>
      <c r="D60" s="30" t="s">
        <v>167</v>
      </c>
      <c r="E60" s="58">
        <f>E61</f>
        <v>4018.9</v>
      </c>
      <c r="F60" s="58">
        <f>F61</f>
        <v>3711.36</v>
      </c>
      <c r="G60" s="60">
        <f>F60/E60*100</f>
        <v>92.347657319166942</v>
      </c>
    </row>
    <row r="61" spans="1:7" ht="20.25" customHeight="1" thickBot="1" x14ac:dyDescent="0.25">
      <c r="A61" s="32"/>
      <c r="B61" s="27"/>
      <c r="C61" s="27"/>
      <c r="D61" s="23" t="s">
        <v>168</v>
      </c>
      <c r="E61" s="57">
        <f>E63</f>
        <v>4018.9</v>
      </c>
      <c r="F61" s="57">
        <f>F63</f>
        <v>3711.36</v>
      </c>
      <c r="G61" s="60">
        <f>F61/E61*100</f>
        <v>92.347657319166942</v>
      </c>
    </row>
    <row r="62" spans="1:7" ht="20.25" customHeight="1" thickBot="1" x14ac:dyDescent="0.25">
      <c r="A62" s="32"/>
      <c r="B62" s="27"/>
      <c r="C62" s="27"/>
      <c r="D62" s="23" t="s">
        <v>169</v>
      </c>
      <c r="E62" s="33"/>
      <c r="F62" s="1"/>
      <c r="G62" s="60"/>
    </row>
    <row r="63" spans="1:7" ht="30.75" customHeight="1" thickBot="1" x14ac:dyDescent="0.25">
      <c r="A63" s="32"/>
      <c r="B63" s="27"/>
      <c r="C63" s="27"/>
      <c r="D63" s="23" t="s">
        <v>170</v>
      </c>
      <c r="E63" s="57">
        <f>'5'!M74+'5'!M75</f>
        <v>4018.9</v>
      </c>
      <c r="F63" s="57">
        <f>'5'!N74+'5'!N75</f>
        <v>3711.36</v>
      </c>
      <c r="G63" s="60">
        <f t="shared" ref="G63" si="6">F63/E63*100</f>
        <v>92.347657319166942</v>
      </c>
    </row>
    <row r="64" spans="1:7" ht="20.25" customHeight="1" thickBot="1" x14ac:dyDescent="0.25">
      <c r="A64" s="32"/>
      <c r="B64" s="27"/>
      <c r="C64" s="27"/>
      <c r="D64" s="23" t="s">
        <v>171</v>
      </c>
      <c r="E64" s="33"/>
      <c r="F64" s="1"/>
      <c r="G64" s="31"/>
    </row>
    <row r="65" spans="1:7" ht="20.25" customHeight="1" thickBot="1" x14ac:dyDescent="0.25">
      <c r="A65" s="32"/>
      <c r="B65" s="27"/>
      <c r="C65" s="27"/>
      <c r="D65" s="23" t="s">
        <v>172</v>
      </c>
      <c r="E65" s="1" t="s">
        <v>175</v>
      </c>
      <c r="F65" s="1" t="s">
        <v>175</v>
      </c>
      <c r="G65" s="24" t="s">
        <v>175</v>
      </c>
    </row>
    <row r="66" spans="1:7" ht="30.75" customHeight="1" thickBot="1" x14ac:dyDescent="0.25">
      <c r="A66" s="32"/>
      <c r="B66" s="27"/>
      <c r="C66" s="27"/>
      <c r="D66" s="23" t="s">
        <v>178</v>
      </c>
      <c r="E66" s="1" t="s">
        <v>175</v>
      </c>
      <c r="F66" s="1" t="s">
        <v>175</v>
      </c>
      <c r="G66" s="24" t="s">
        <v>175</v>
      </c>
    </row>
    <row r="67" spans="1:7" ht="20.25" customHeight="1" thickBot="1" x14ac:dyDescent="0.25">
      <c r="A67" s="32"/>
      <c r="B67" s="27"/>
      <c r="C67" s="27"/>
      <c r="D67" s="23" t="s">
        <v>174</v>
      </c>
      <c r="E67" s="1" t="s">
        <v>175</v>
      </c>
      <c r="F67" s="1" t="s">
        <v>175</v>
      </c>
      <c r="G67" s="24" t="s">
        <v>175</v>
      </c>
    </row>
    <row r="68" spans="1:7" ht="30.75" customHeight="1" thickBot="1" x14ac:dyDescent="0.25">
      <c r="A68" s="32"/>
      <c r="B68" s="27"/>
      <c r="C68" s="27"/>
      <c r="D68" s="23" t="s">
        <v>176</v>
      </c>
      <c r="E68" s="1" t="s">
        <v>175</v>
      </c>
      <c r="F68" s="1" t="s">
        <v>175</v>
      </c>
      <c r="G68" s="24" t="s">
        <v>175</v>
      </c>
    </row>
    <row r="69" spans="1:7" ht="20.25" customHeight="1" thickBot="1" x14ac:dyDescent="0.25">
      <c r="A69" s="32"/>
      <c r="B69" s="27"/>
      <c r="C69" s="27"/>
      <c r="D69" s="23" t="s">
        <v>179</v>
      </c>
      <c r="E69" s="1" t="s">
        <v>175</v>
      </c>
      <c r="F69" s="1" t="s">
        <v>175</v>
      </c>
      <c r="G69" s="24" t="s">
        <v>175</v>
      </c>
    </row>
    <row r="70" spans="1:7" ht="20.25" customHeight="1" x14ac:dyDescent="0.2"/>
    <row r="71" spans="1:7" ht="20.25" customHeight="1" x14ac:dyDescent="0.2"/>
    <row r="72" spans="1:7" ht="20.25" customHeight="1" x14ac:dyDescent="0.2"/>
  </sheetData>
  <mergeCells count="16">
    <mergeCell ref="F1:G1"/>
    <mergeCell ref="A11:A18"/>
    <mergeCell ref="B11:B18"/>
    <mergeCell ref="C11:C18"/>
    <mergeCell ref="A6:O6"/>
    <mergeCell ref="A8:B9"/>
    <mergeCell ref="C8:C10"/>
    <mergeCell ref="D8:D10"/>
    <mergeCell ref="E8:F8"/>
    <mergeCell ref="G8:G10"/>
    <mergeCell ref="E9:E10"/>
    <mergeCell ref="F9:F10"/>
    <mergeCell ref="A2:O2"/>
    <mergeCell ref="A3:O3"/>
    <mergeCell ref="A4:O4"/>
    <mergeCell ref="A5:O5"/>
  </mergeCells>
  <pageMargins left="0.37" right="0.79" top="0.59" bottom="0.5" header="0.49" footer="0.4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</vt:lpstr>
      <vt:lpstr>6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Отчет</dc:title>
  <dc:creator>Наталья</dc:creator>
  <cp:lastModifiedBy>User1</cp:lastModifiedBy>
  <cp:revision>21</cp:revision>
  <cp:lastPrinted>2024-09-03T11:59:06Z</cp:lastPrinted>
  <dcterms:created xsi:type="dcterms:W3CDTF">2021-04-22T06:58:00Z</dcterms:created>
  <dcterms:modified xsi:type="dcterms:W3CDTF">2024-09-03T11:59:09Z</dcterms:modified>
</cp:coreProperties>
</file>